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showSheetTabs="0" xWindow="480" yWindow="300" windowWidth="22995" windowHeight="7755"/>
  </bookViews>
  <sheets>
    <sheet name="MENU" sheetId="5" r:id="rId1"/>
    <sheet name="TTDN" sheetId="4" r:id="rId2"/>
    <sheet name="DMNV" sheetId="2" r:id="rId3"/>
    <sheet name="HDLD" sheetId="1" r:id="rId4"/>
    <sheet name="PLHD" sheetId="3" r:id="rId5"/>
    <sheet name="CKAT" sheetId="6" r:id="rId6"/>
    <sheet name="CK02" sheetId="11" r:id="rId7"/>
  </sheets>
  <externalReferences>
    <externalReference r:id="rId8"/>
    <externalReference r:id="rId9"/>
    <externalReference r:id="rId10"/>
  </externalReferences>
  <definedNames>
    <definedName name="data_CN">[1]Data!$C$4:$U$726</definedName>
    <definedName name="DSCN">[2]CAMKET23!$A$8:$N$61</definedName>
    <definedName name="ma_nv">[3]NV!$D$2:$D$200</definedName>
    <definedName name="mnv">DMNV!$A$5:$A$45</definedName>
    <definedName name="_xlnm.Print_Area" localSheetId="6">'CK02'!$A$2:$AN$29</definedName>
    <definedName name="_xlnm.Print_Area" localSheetId="5">CKAT!$A$2:$AN$27</definedName>
    <definedName name="_xlnm.Print_Area" localSheetId="3">HDLD!$A$2:$AN$77</definedName>
    <definedName name="_xlnm.Print_Area" localSheetId="4">PLHD!$A$2:$AN$49</definedName>
    <definedName name="vnv">DMNV!$A$5:$Z$45</definedName>
  </definedNames>
  <calcPr calcId="144525"/>
</workbook>
</file>

<file path=xl/calcChain.xml><?xml version="1.0" encoding="utf-8"?>
<calcChain xmlns="http://schemas.openxmlformats.org/spreadsheetml/2006/main">
  <c r="X21" i="11" l="1"/>
  <c r="I2" i="2"/>
  <c r="I1" i="2"/>
  <c r="A8" i="6"/>
  <c r="V49" i="3"/>
  <c r="A49" i="3"/>
  <c r="B23" i="3"/>
  <c r="B37" i="3"/>
  <c r="B20" i="3"/>
  <c r="A66" i="1"/>
  <c r="A39" i="3"/>
  <c r="J26" i="3"/>
  <c r="AA18" i="3"/>
  <c r="Q18" i="3"/>
  <c r="G18" i="3"/>
  <c r="I17" i="3"/>
  <c r="N16" i="3"/>
  <c r="E16" i="3"/>
  <c r="I15" i="3"/>
  <c r="G15" i="3"/>
  <c r="W5" i="3"/>
  <c r="A14" i="3"/>
  <c r="A13" i="3"/>
  <c r="A12" i="3"/>
  <c r="J10" i="3"/>
  <c r="A8" i="3" l="1"/>
  <c r="A5" i="3"/>
  <c r="L23" i="1"/>
  <c r="B46" i="1" s="1"/>
  <c r="I28" i="1"/>
  <c r="I27" i="1"/>
  <c r="B24" i="1"/>
  <c r="V6" i="2"/>
  <c r="V7" i="2"/>
  <c r="V8" i="2"/>
  <c r="V9" i="2"/>
  <c r="V10" i="2"/>
  <c r="V11" i="2"/>
  <c r="V12" i="2"/>
  <c r="V13" i="2"/>
  <c r="V14" i="2"/>
  <c r="V15" i="2"/>
  <c r="V16" i="2"/>
  <c r="V17" i="2"/>
  <c r="V18" i="2"/>
  <c r="V19" i="2"/>
  <c r="V20" i="2"/>
  <c r="V21" i="2"/>
  <c r="V22" i="2"/>
  <c r="V23" i="2"/>
  <c r="V24" i="2"/>
  <c r="V25" i="2"/>
  <c r="V26" i="2"/>
  <c r="V27" i="2"/>
  <c r="V28" i="2"/>
  <c r="V29" i="2"/>
  <c r="V30" i="2"/>
  <c r="V31" i="2"/>
  <c r="V32" i="2"/>
  <c r="V33" i="2"/>
  <c r="V34" i="2"/>
  <c r="V35" i="2"/>
  <c r="V36" i="2"/>
  <c r="V37" i="2"/>
  <c r="V38" i="2"/>
  <c r="V39" i="2"/>
  <c r="V40" i="2"/>
  <c r="V41" i="2"/>
  <c r="V42" i="2"/>
  <c r="V43" i="2"/>
  <c r="V44" i="2"/>
  <c r="V45" i="2"/>
  <c r="V5" i="2"/>
  <c r="J36" i="1" l="1"/>
  <c r="AA19" i="1"/>
  <c r="Q19" i="1"/>
  <c r="G19" i="1"/>
  <c r="I18" i="1"/>
  <c r="N17" i="1"/>
  <c r="E17" i="1"/>
  <c r="I16" i="1"/>
  <c r="W5" i="1"/>
  <c r="A5" i="1"/>
  <c r="A27" i="6"/>
  <c r="C12" i="6"/>
  <c r="C11" i="6"/>
  <c r="C10" i="6"/>
  <c r="W5" i="6"/>
  <c r="A5" i="6"/>
  <c r="V29" i="11"/>
  <c r="C16" i="11"/>
  <c r="C14" i="11"/>
  <c r="C13" i="11"/>
  <c r="C11" i="11"/>
  <c r="AT2" i="11"/>
  <c r="M12" i="11" s="1"/>
  <c r="K12" i="11" l="1"/>
  <c r="O12" i="11"/>
  <c r="Q12" i="11"/>
  <c r="S12" i="11"/>
  <c r="J12" i="11"/>
  <c r="L12" i="11"/>
  <c r="N12" i="11"/>
  <c r="P12" i="11"/>
  <c r="R12" i="11"/>
  <c r="C15" i="11"/>
  <c r="G10" i="11"/>
  <c r="V27" i="6"/>
  <c r="E2" i="2" l="1"/>
  <c r="E1" i="2"/>
  <c r="V77" i="1" l="1"/>
  <c r="A15" i="1"/>
  <c r="A14" i="1"/>
  <c r="A13" i="1"/>
  <c r="J11" i="1"/>
  <c r="S6" i="2" l="1"/>
  <c r="S7" i="2"/>
  <c r="S8" i="2"/>
  <c r="S9" i="2"/>
  <c r="S10" i="2"/>
  <c r="S11" i="2"/>
  <c r="S12" i="2"/>
  <c r="S13" i="2"/>
  <c r="S14" i="2"/>
  <c r="S15" i="2"/>
  <c r="S16" i="2"/>
  <c r="S17" i="2"/>
  <c r="S18" i="2"/>
  <c r="S19" i="2"/>
  <c r="S20" i="2"/>
  <c r="S21" i="2"/>
  <c r="S22" i="2"/>
  <c r="S23" i="2"/>
  <c r="S24" i="2"/>
  <c r="S25" i="2"/>
  <c r="S26" i="2"/>
  <c r="S27" i="2"/>
  <c r="S28" i="2"/>
  <c r="S29" i="2"/>
  <c r="S30" i="2"/>
  <c r="S31" i="2"/>
  <c r="S32" i="2"/>
  <c r="S33" i="2"/>
  <c r="S34" i="2"/>
  <c r="S35" i="2"/>
  <c r="S36" i="2"/>
  <c r="S37" i="2"/>
  <c r="S38" i="2"/>
  <c r="S39" i="2"/>
  <c r="S40" i="2"/>
  <c r="S41" i="2"/>
  <c r="S42" i="2"/>
  <c r="S43" i="2"/>
  <c r="S44" i="2"/>
  <c r="S45" i="2"/>
  <c r="S5" i="2"/>
  <c r="AT2" i="1" l="1"/>
  <c r="A77" i="1" l="1"/>
  <c r="G16" i="1"/>
  <c r="M6" i="2" l="1"/>
  <c r="M7" i="2"/>
  <c r="M8" i="2"/>
  <c r="M9" i="2"/>
  <c r="M10" i="2"/>
  <c r="M11" i="2"/>
  <c r="M12" i="2"/>
  <c r="M13" i="2"/>
  <c r="M14" i="2"/>
  <c r="M15" i="2"/>
  <c r="M16" i="2"/>
  <c r="M17" i="2"/>
  <c r="M18" i="2"/>
  <c r="M19" i="2"/>
  <c r="M20" i="2"/>
  <c r="M21" i="2"/>
  <c r="M22" i="2"/>
  <c r="M23" i="2"/>
  <c r="M24" i="2"/>
  <c r="M25" i="2"/>
  <c r="M26" i="2"/>
  <c r="M27" i="2"/>
  <c r="M28" i="2"/>
  <c r="M29" i="2"/>
  <c r="M30" i="2"/>
  <c r="M31" i="2"/>
  <c r="M32" i="2"/>
  <c r="M33" i="2"/>
  <c r="M34" i="2"/>
  <c r="M35" i="2"/>
  <c r="M36" i="2"/>
  <c r="M37" i="2"/>
  <c r="M38" i="2"/>
  <c r="M39" i="2"/>
  <c r="M40" i="2"/>
  <c r="M41" i="2"/>
  <c r="M42" i="2"/>
  <c r="M43" i="2"/>
  <c r="M44" i="2"/>
  <c r="M45" i="2"/>
  <c r="M5" i="2"/>
  <c r="X5" i="2" l="1"/>
  <c r="X6" i="2"/>
  <c r="X7" i="2"/>
  <c r="X8" i="2"/>
  <c r="X10" i="2" l="1"/>
  <c r="X11" i="2"/>
  <c r="X12" i="2"/>
  <c r="X13" i="2"/>
  <c r="X14" i="2"/>
  <c r="X15" i="2"/>
  <c r="X16" i="2"/>
  <c r="X17" i="2"/>
  <c r="X18" i="2"/>
  <c r="X19" i="2"/>
  <c r="X20" i="2"/>
  <c r="X21" i="2"/>
  <c r="X22" i="2"/>
  <c r="X23" i="2"/>
  <c r="X24" i="2"/>
  <c r="X25" i="2"/>
  <c r="X26" i="2"/>
  <c r="X27" i="2"/>
  <c r="X28" i="2"/>
  <c r="X29" i="2"/>
  <c r="X30" i="2"/>
  <c r="X31" i="2"/>
  <c r="X32" i="2"/>
  <c r="X33" i="2"/>
  <c r="X34" i="2"/>
  <c r="X35" i="2"/>
  <c r="X36" i="2"/>
  <c r="X37" i="2"/>
  <c r="X38" i="2"/>
  <c r="X39" i="2"/>
  <c r="X40" i="2"/>
  <c r="X41" i="2"/>
  <c r="X42" i="2"/>
  <c r="X43" i="2"/>
  <c r="X44" i="2"/>
  <c r="X45" i="2"/>
  <c r="X9" i="2"/>
</calcChain>
</file>

<file path=xl/sharedStrings.xml><?xml version="1.0" encoding="utf-8"?>
<sst xmlns="http://schemas.openxmlformats.org/spreadsheetml/2006/main" count="1020" uniqueCount="427">
  <si>
    <t>CỘNG HOÀ XÃ HỘI CHỦ NGHĨA VIỆT NAM</t>
  </si>
  <si>
    <t>Độc lập - Tự do - Hạnh phúc</t>
  </si>
  <si>
    <t>HỢP ĐỒNG LAO ĐỘNG</t>
  </si>
  <si>
    <t>(Ban hành kèm theo TT số 21/2003/TT-BLĐTBXH ngày 22/09/2003</t>
  </si>
  <si>
    <t>của Bộ Lao động – Thương binh và Xã hội)</t>
  </si>
  <si>
    <t>Quốc tịch: Việt Nam</t>
  </si>
  <si>
    <t>Chức vụ: Giám đốc</t>
  </si>
  <si>
    <t xml:space="preserve">Địa chỉ thường trú: </t>
  </si>
  <si>
    <t xml:space="preserve">Số CMTND: </t>
  </si>
  <si>
    <t>Cấp ngày:</t>
  </si>
  <si>
    <t>-</t>
  </si>
  <si>
    <t>Chức vụ (nếu có):</t>
  </si>
  <si>
    <t>Điều 3. Nghĩa vụ và quyền lợi của người lao động:</t>
  </si>
  <si>
    <r>
      <t>1-</t>
    </r>
    <r>
      <rPr>
        <b/>
        <i/>
        <sz val="12"/>
        <color indexed="8"/>
        <rFont val="Times New Roman"/>
        <family val="1"/>
      </rPr>
      <t xml:space="preserve"> Quyền lợi:</t>
    </r>
  </si>
  <si>
    <r>
      <t xml:space="preserve">2- </t>
    </r>
    <r>
      <rPr>
        <b/>
        <i/>
        <sz val="12"/>
        <color indexed="8"/>
        <rFont val="Times New Roman"/>
        <family val="1"/>
      </rPr>
      <t xml:space="preserve">Nghĩa vụ: </t>
    </r>
  </si>
  <si>
    <t>Bảo đảm việc làm và thực hiện đầy đủ những điều đã cam kết trong hợp đồng lao động</t>
  </si>
  <si>
    <t>NGƯỜI LAO ĐỘNG</t>
  </si>
  <si>
    <t>NGƯỜI SỬ DỤNG LAO ĐỘNG</t>
  </si>
  <si>
    <t>(Ký, ghi rõ họ tên)</t>
  </si>
  <si>
    <t>STT</t>
  </si>
  <si>
    <t>Họ và tên</t>
  </si>
  <si>
    <t>Ngày sinh</t>
  </si>
  <si>
    <t>Quê quán</t>
  </si>
  <si>
    <t>Số CMT</t>
  </si>
  <si>
    <t xml:space="preserve">Ngày cấp </t>
  </si>
  <si>
    <t>Nơi cấp</t>
  </si>
  <si>
    <t>Lương cơ bản</t>
  </si>
  <si>
    <t>Lương doanh thu</t>
  </si>
  <si>
    <t>Tiền ăn ca</t>
  </si>
  <si>
    <t>Chức danh công việc</t>
  </si>
  <si>
    <t>Loại HĐ</t>
  </si>
  <si>
    <t>Sinh ngày:</t>
  </si>
  <si>
    <t xml:space="preserve">Tại: </t>
  </si>
  <si>
    <t xml:space="preserve">Loại hợp đồng lao động: </t>
  </si>
  <si>
    <t>quy lao động của Công ty.</t>
  </si>
  <si>
    <t>Những vấn đề về lao động không ghi trong hợp đồng lao động này thì sẽ áp dụng theo quy định của</t>
  </si>
  <si>
    <t>Hợp đồng lao động được thành lập thành 02 bản có giá trị pháp lý như nhau,mỗi bên giữ 01 bản và</t>
  </si>
  <si>
    <t>hợp đồng lao động cũng có giá trị như các nội dung của bản hợp đồng này.</t>
  </si>
  <si>
    <t>Tạm hoãn, chấm dứt hợp đồng lao động, kỷ luật người lao động theo quy định của pháp luật, và nội</t>
  </si>
  <si>
    <t>Mức lương cơ bản:</t>
  </si>
  <si>
    <t>Và một bên là:</t>
  </si>
  <si>
    <t>P.Giám đốc</t>
  </si>
  <si>
    <t>Hành chính</t>
  </si>
  <si>
    <t>Thủ quỹ</t>
  </si>
  <si>
    <t>Thủ kho</t>
  </si>
  <si>
    <t>Kế toán</t>
  </si>
  <si>
    <t>Đàm Văn Đức</t>
  </si>
  <si>
    <t>Vật tư</t>
  </si>
  <si>
    <t>Văn thư</t>
  </si>
  <si>
    <t>Lái xe</t>
  </si>
  <si>
    <t>Bảo vệ</t>
  </si>
  <si>
    <t>Quản đốc</t>
  </si>
  <si>
    <t>Tổ trưởng</t>
  </si>
  <si>
    <t>Tổ viên</t>
  </si>
  <si>
    <t>P.Quản đốc</t>
  </si>
  <si>
    <t>Ngô Minh Hiếu</t>
  </si>
  <si>
    <t>Nguyễn Mạnh Cường</t>
  </si>
  <si>
    <t>Nghiêm Văn Sinh</t>
  </si>
  <si>
    <t>Trần Văn Thanh</t>
  </si>
  <si>
    <t>Vũ Văn Tấn</t>
  </si>
  <si>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</si>
  <si>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</si>
  <si>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</si>
  <si>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</si>
  <si>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</si>
  <si>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</si>
  <si>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</si>
  <si>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</si>
  <si>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</si>
  <si>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</si>
  <si>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</si>
  <si>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</si>
  <si>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</si>
  <si>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</si>
  <si>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</si>
  <si>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</si>
  <si>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</si>
  <si>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</si>
  <si>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</si>
  <si>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</si>
  <si>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</si>
  <si>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</si>
  <si>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</si>
  <si>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</si>
  <si>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</si>
  <si>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</si>
  <si>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</si>
  <si>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</si>
  <si>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</si>
  <si>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</si>
  <si>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</si>
  <si>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</si>
  <si>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</si>
  <si>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</si>
  <si>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</si>
  <si>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</si>
  <si>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</si>
  <si>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An Bình, Kiến Xương, Thái Bình</t>
  </si>
  <si>
    <t>ĐC thường trú</t>
  </si>
  <si>
    <t>Tiền Phong, Mê Linh, Vĩnh Phúc</t>
  </si>
  <si>
    <t>CA Tỉnh Vĩnh Phúc</t>
  </si>
  <si>
    <t>Nơi cấp:</t>
  </si>
  <si>
    <t>Xưởng sản xuất</t>
  </si>
  <si>
    <t>Giới tính</t>
  </si>
  <si>
    <t>Bộ phận</t>
  </si>
  <si>
    <t>MST</t>
  </si>
  <si>
    <t>Mai Đình, Ứng Hòa, Hà Tây</t>
  </si>
  <si>
    <t>CA TP Hà Nội</t>
  </si>
  <si>
    <t>Văn phòng</t>
  </si>
  <si>
    <t>Phó Giám đốc</t>
  </si>
  <si>
    <t>Thanh Chương, Nghệ An</t>
  </si>
  <si>
    <t>Số 29, Ngõ 79, Thái Thịnh, Hà Nội</t>
  </si>
  <si>
    <t>Thạch Thất, Hà Nội</t>
  </si>
  <si>
    <t>Thôn Hạ, Mễ Trì, Từ Liêm, Hà Nội</t>
  </si>
  <si>
    <t>Nam</t>
  </si>
  <si>
    <t>Vĩnh Tiến, Vĩnh Lộc, Thanh Hóa</t>
  </si>
  <si>
    <t>CA Tỉnh Thanh Hóa</t>
  </si>
  <si>
    <t>Hải Minh, Hải Hậu, Nam Định</t>
  </si>
  <si>
    <t>CA Tỉnh Nam Định</t>
  </si>
  <si>
    <t>Đan Phượng, Hà Tây</t>
  </si>
  <si>
    <t>Tổ 51, Thị trấn Đông Anh, Hà Nội</t>
  </si>
  <si>
    <t>Phó Quản đốc</t>
  </si>
  <si>
    <t>Nam Trung, Tiền Hải, Thái Bình</t>
  </si>
  <si>
    <t>CA Tỉnh Thái Bình</t>
  </si>
  <si>
    <t>Uy Nỗ, Đông Anh, Hà Nội</t>
  </si>
  <si>
    <t>Yên Phụ, Yên Phong, Bắc Ninh</t>
  </si>
  <si>
    <t>CA Tỉnh Bắc Ninh</t>
  </si>
  <si>
    <t>1960</t>
  </si>
  <si>
    <t>Đông Mỹ, Thanh Trì, Hà Nội</t>
  </si>
  <si>
    <t>Thôn 1, Đông Mỹ, Thanh Trì, Hà Nội</t>
  </si>
  <si>
    <t>Đông Anh, Hà Nội</t>
  </si>
  <si>
    <t>Kim Nỗ, Đông Anh, Hà Nội</t>
  </si>
  <si>
    <t>Hòa An, Biên Hòa, Đồng Nai</t>
  </si>
  <si>
    <t>Tổ 8, Khối 1B, Đông Anh, Hà Nội</t>
  </si>
  <si>
    <t>Trung Kiên, Yên Lạc, Vĩnh Phúc</t>
  </si>
  <si>
    <t>Tiên Dương, Đông Anh, Hà Nội</t>
  </si>
  <si>
    <t>Tổ 33, Đông Anh, Hà Nội</t>
  </si>
  <si>
    <t>Thụy Lâm, Đông Anh, Hà Nội</t>
  </si>
  <si>
    <t>Số 36, Tổ 5, Đông Anh, Hà Nội</t>
  </si>
  <si>
    <t>Thái Thụy, Thái Bình</t>
  </si>
  <si>
    <t>Số 67, Tổ 5, Đông Anh, Hà Nội</t>
  </si>
  <si>
    <t>Thanh Tường, Thanh Chương, Nghệ An</t>
  </si>
  <si>
    <t>CA Tỉnh Nghệ An</t>
  </si>
  <si>
    <t>Gia Viễn, Ninh Bình</t>
  </si>
  <si>
    <t>Số 19, Tổ 4, Đông Anh, Hà Nội</t>
  </si>
  <si>
    <t>Thụy Liên, Thái Thụy, Thái Bình</t>
  </si>
  <si>
    <t>Xóm 3, Lương Quy, Xuân Nộn, Đông Anh, Hà Nội</t>
  </si>
  <si>
    <t>Cgạo, Yên Phụ, Yên Phong, Bắc Ninh</t>
  </si>
  <si>
    <t>An Tập, Yên Phụ, Yên Phong, Bắc Ninh</t>
  </si>
  <si>
    <t>02/1974</t>
  </si>
  <si>
    <t>Tuyên Hóa, Quảng Ninh</t>
  </si>
  <si>
    <t>Đản Dị, Uy Nỗ, Đông Anh, Hà Nội</t>
  </si>
  <si>
    <t>1961</t>
  </si>
  <si>
    <t>Bắc Hồng, Đông Anh, Hà Nội</t>
  </si>
  <si>
    <t>Thụy Hà, Bắc Hồng, Đông Anh, Hà Nội</t>
  </si>
  <si>
    <t>06/1963</t>
  </si>
  <si>
    <t>Gia Lâm, Hà Nội</t>
  </si>
  <si>
    <t>Xóm 3, Phù Đổng, Gia Lâm, Hà Nội</t>
  </si>
  <si>
    <t>Xuân Vinh, Thọ Xuân, Thanh Hóa</t>
  </si>
  <si>
    <t>Kim Chung, Đông Anh, Hà Nội</t>
  </si>
  <si>
    <t>Thôn Nhuế, Kim Chung, Đông Anh, Hà Nội</t>
  </si>
  <si>
    <t>Do Hạ, Tiền Phong, Mê Linh, Hà Nội</t>
  </si>
  <si>
    <t>Tiền Phong, Mê Linh, Hà Nội</t>
  </si>
  <si>
    <t>Quang Lãng, Phú Xuyên, Hà Nội</t>
  </si>
  <si>
    <t>1972</t>
  </si>
  <si>
    <t>012534683</t>
  </si>
  <si>
    <t>012661016</t>
  </si>
  <si>
    <t>017029046</t>
  </si>
  <si>
    <t>012751387</t>
  </si>
  <si>
    <t>012560648</t>
  </si>
  <si>
    <t>010665415</t>
  </si>
  <si>
    <t>011213945</t>
  </si>
  <si>
    <t>011705083</t>
  </si>
  <si>
    <t>013212902</t>
  </si>
  <si>
    <t>010685297</t>
  </si>
  <si>
    <t>011959192</t>
  </si>
  <si>
    <t>012360307</t>
  </si>
  <si>
    <t>013570737</t>
  </si>
  <si>
    <t>011918992</t>
  </si>
  <si>
    <t>013370323</t>
  </si>
  <si>
    <t>012312550</t>
  </si>
  <si>
    <t>010712317</t>
  </si>
  <si>
    <t>011621775</t>
  </si>
  <si>
    <t>013555739</t>
  </si>
  <si>
    <t>013222348</t>
  </si>
  <si>
    <t>1975</t>
  </si>
  <si>
    <t>Xóm Thượng, Uy Nỗ, Đông Anh, Hà Nội</t>
  </si>
  <si>
    <t>012472108</t>
  </si>
  <si>
    <t>Nữ</t>
  </si>
  <si>
    <t>25/05/1961</t>
  </si>
  <si>
    <t>24/12/1950</t>
  </si>
  <si>
    <t>15/11/1984</t>
  </si>
  <si>
    <t>12/02/1992</t>
  </si>
  <si>
    <t>19/06/1992</t>
  </si>
  <si>
    <t>18/04/1988</t>
  </si>
  <si>
    <t>29/12/1988</t>
  </si>
  <si>
    <t>25/05/1963</t>
  </si>
  <si>
    <t>28/02/1958</t>
  </si>
  <si>
    <t>20/09/1956</t>
  </si>
  <si>
    <t>20/08/1959</t>
  </si>
  <si>
    <t>17/10/1985</t>
  </si>
  <si>
    <t>26/06/1962</t>
  </si>
  <si>
    <t>07/04/1978</t>
  </si>
  <si>
    <t>19/05/1959</t>
  </si>
  <si>
    <t>08/03/1993</t>
  </si>
  <si>
    <t>29/10/1979</t>
  </si>
  <si>
    <t>20/04/1992</t>
  </si>
  <si>
    <t>20/12/1970</t>
  </si>
  <si>
    <t>30/04/1959</t>
  </si>
  <si>
    <t>15/08/1982</t>
  </si>
  <si>
    <t>04/04/1995</t>
  </si>
  <si>
    <t>07/01/1991</t>
  </si>
  <si>
    <t>02/03/1982</t>
  </si>
  <si>
    <t>01/01/1981</t>
  </si>
  <si>
    <t>10/01/1965</t>
  </si>
  <si>
    <t>10/03/1993</t>
  </si>
  <si>
    <t>21/04/1967</t>
  </si>
  <si>
    <t>16/02/1984</t>
  </si>
  <si>
    <t>09/07/2012</t>
  </si>
  <si>
    <t>17/11/2003</t>
  </si>
  <si>
    <t>07/07/2012</t>
  </si>
  <si>
    <t>02/11/2009</t>
  </si>
  <si>
    <t>18/03/2010</t>
  </si>
  <si>
    <t>03/11/2004</t>
  </si>
  <si>
    <t>03/05/2012</t>
  </si>
  <si>
    <t>12/04/2012</t>
  </si>
  <si>
    <t>05/05/2006</t>
  </si>
  <si>
    <t>09/01/2006</t>
  </si>
  <si>
    <t>09/08/2002</t>
  </si>
  <si>
    <t>28/03/2012</t>
  </si>
  <si>
    <t>12/10/2005</t>
  </si>
  <si>
    <t>13/01/2013</t>
  </si>
  <si>
    <t>21/11/2007</t>
  </si>
  <si>
    <t>01/11/2013</t>
  </si>
  <si>
    <t>19/07/2000</t>
  </si>
  <si>
    <t>27/11/2010</t>
  </si>
  <si>
    <t>11/07/2014</t>
  </si>
  <si>
    <t>26/09/2006</t>
  </si>
  <si>
    <t>13/03/2007</t>
  </si>
  <si>
    <t>11/07/2000</t>
  </si>
  <si>
    <t>24/04/2012</t>
  </si>
  <si>
    <t>30/10/2005</t>
  </si>
  <si>
    <t>11/12/2010</t>
  </si>
  <si>
    <t>03/04/2014</t>
  </si>
  <si>
    <t>09/03/2000</t>
  </si>
  <si>
    <t>23/05/1979</t>
  </si>
  <si>
    <t>30/05/2012</t>
  </si>
  <si>
    <t>11/04/2014</t>
  </si>
  <si>
    <t>14/10/2010</t>
  </si>
  <si>
    <t>17/04/2012</t>
  </si>
  <si>
    <t>12/11/2012</t>
  </si>
  <si>
    <t>27/07/2009</t>
  </si>
  <si>
    <t>09/04/2008</t>
  </si>
  <si>
    <t>01/08/2012</t>
  </si>
  <si>
    <t>Từ ngày</t>
  </si>
  <si>
    <t>02/01/2015</t>
  </si>
  <si>
    <t>01/04/2015</t>
  </si>
  <si>
    <t xml:space="preserve">Bộ phận làm việc: </t>
  </si>
  <si>
    <t>Thanh toán đầy đủ,đúng thời hạn các chế độ,quyền lợi cho người lao động theo hợp đồng lao động</t>
  </si>
  <si>
    <t>Chúng tôi, một bên là:</t>
  </si>
  <si>
    <t>Thời giờ làm việc: 8 giờ/ngày;</t>
  </si>
  <si>
    <t>Được cấp phát những dụng cụ làm việc gồm: Theo chính sách của Công ty và yêu cầu công việc.</t>
  </si>
  <si>
    <t>đồng/tháng;</t>
  </si>
  <si>
    <t>Phương tiện đi lại làm việc: Tự túc;</t>
  </si>
  <si>
    <t>Phụ cấp gồm: Tiền ăn ca 680.000 đồng/tháng;</t>
  </si>
  <si>
    <t>Hình thức trả lương: Bằng tiền mặt;</t>
  </si>
  <si>
    <t>Được trả lương: Vào các ngày cuối cùng của tháng hoặc chậm nhất là 6 ngày đầu tháng sau;</t>
  </si>
  <si>
    <t>Tiền thưởng: Theo Quy chế lương, thưởng của Công ty;</t>
  </si>
  <si>
    <t>Chế độ nâng lương: Theo Quy chế lương, thưởng của Công ty;</t>
  </si>
  <si>
    <t>Được trang bị trang phục, bảo hộ lao động gồm: Tùy theo tình hình hoạt động của Công ty;</t>
  </si>
  <si>
    <t>Chế độ nghỉ ngơi (nghỉ hàng tuần, phép năm,lễ, tết...): Theo quy định của Nhà nước và của Công ty;</t>
  </si>
  <si>
    <t>Bảo hiểm xã hội và bảo hiểm y tế, bảo hiểm thất nghiệp: Theo tỷ lệ quy định của nhà nước;</t>
  </si>
  <si>
    <t>Những thoả thuận khác: Tùy theo tình hình hoạt động của Công ty.</t>
  </si>
  <si>
    <t>Chấp hành lệnh điều hành sản xuất kinh doanh, nội quy kỷ luật lao động, an toàn lao động;</t>
  </si>
  <si>
    <t>Hoàn thành những công việc đã cam kết trong hợp đồng lao động;</t>
  </si>
  <si>
    <t>Điều hành người lao động hoàn thành công việc theo hợp đồng (bố trí,điều chuyển,tạm ngừng việc);</t>
  </si>
  <si>
    <t>pháp luật lao động;</t>
  </si>
  <si>
    <t>Hợp đồng làm tại: văn phòng Công ty cổ phần ĐTC Việt Nam.</t>
  </si>
  <si>
    <t>PHỤ LỤC HỢP ĐỒNG LAO ĐỘNG</t>
  </si>
  <si>
    <t>Số HĐLĐ</t>
  </si>
  <si>
    <t>Lương PLHĐ</t>
  </si>
  <si>
    <t>Ngày ký PLHĐ</t>
  </si>
  <si>
    <t>01/05/2015</t>
  </si>
  <si>
    <t>Phụ lục hợp đồng lao động này làm tại: văn phòng Công ty cổ phần ĐTC Việt Nam.</t>
  </si>
  <si>
    <t>Hai bên cùng thoả thuận ký kết phụ lục này và cam kết đúng những điều khoản sau đây:</t>
  </si>
  <si>
    <t>Hình thức trả lương: Bằng tiền mặt hoặc chuyển khoản;</t>
  </si>
  <si>
    <t>Chế độ đào tạo: Theo tình hình hoạt động của Công ty, sẽ có Quyết định cụ thể;;</t>
  </si>
  <si>
    <t>Những thoả thuận khác: Theo tình hình hoạt động của Công ty, sẽ có Quyết định cụ thể.</t>
  </si>
  <si>
    <t>Không xác định thời hạn</t>
  </si>
  <si>
    <t>Chế độ nghỉ ngơi (nghỉ hàng tuần, phép năm,lễ,tết...): Theo quy định của Nhà nước và của Công ty;</t>
  </si>
  <si>
    <t>Chủ tịch HĐQT</t>
  </si>
  <si>
    <t>Giám đốc</t>
  </si>
  <si>
    <t>Kế toán trưởng</t>
  </si>
  <si>
    <t>18/11/1965</t>
  </si>
  <si>
    <t>Lý Nhân, Hà Nam</t>
  </si>
  <si>
    <t>Tổ 3, Thị trấn Đông Anh, Hà Nội</t>
  </si>
  <si>
    <t>10/07/1967</t>
  </si>
  <si>
    <t>Trần Đăng Ninh, Nam Định</t>
  </si>
  <si>
    <t>15/12/1991</t>
  </si>
  <si>
    <t>Thị trấn Đông Anh, Hà Nội</t>
  </si>
  <si>
    <t>012938356</t>
  </si>
  <si>
    <t>08/02/2007</t>
  </si>
  <si>
    <t>38</t>
  </si>
  <si>
    <t>39</t>
  </si>
  <si>
    <t>40</t>
  </si>
  <si>
    <t>41</t>
  </si>
  <si>
    <t>Phụ cấp khác: Theo Quy chế lương, thưởng của Công ty;</t>
  </si>
  <si>
    <t>Lương doanh thu: Theo Quy chế lương, thưởng của Công ty;</t>
  </si>
  <si>
    <t>Trang bị trang phục, BHLĐ: Theo Quy chế lương, thưởng và Quy chế tài chính của Công ty;</t>
  </si>
  <si>
    <t>Hai bên thoả thuận ký kết hợp đồng lao động và cam kết đúng những điều khoản sau đây:</t>
  </si>
  <si>
    <t>Điều 1. Thời hạn và công việc</t>
  </si>
  <si>
    <t>Điều 2. Chế độ làm việc</t>
  </si>
  <si>
    <t>Điều 5. Điều khoản thi hành</t>
  </si>
  <si>
    <t>điện Việt Nam Hungari - Địa chỉ: Tổ 53, Thị trấn Đông Anh, Huyện Đông Anh, TP Hà Nội;</t>
  </si>
  <si>
    <t>Địa điểm làm việc: Tại xưởng sản xuất của Công ty,trong khuôn viên Công ty Cổ phần chế tạo máy</t>
  </si>
  <si>
    <t>Công việc phải làm: Theo sự phân công của Công ty.</t>
  </si>
  <si>
    <t>Phụ cấp ăn ca: Theo mức tối đa của quy định nhà nước;</t>
  </si>
  <si>
    <t>Điều 3. Quyền lợi và nghĩa vụ của người lao động</t>
  </si>
  <si>
    <t>Nếu sai phạm phải bồi thường theo mức độ sai phạm;</t>
  </si>
  <si>
    <t>Nếu xin chấm dứt hợp đồng lao động thì phải thông báo cho Công ty trước 30 ngày.</t>
  </si>
  <si>
    <r>
      <t xml:space="preserve">1- </t>
    </r>
    <r>
      <rPr>
        <b/>
        <i/>
        <sz val="12"/>
        <color indexed="8"/>
        <rFont val="Times New Roman"/>
        <family val="1"/>
      </rPr>
      <t>Quyền hạn:</t>
    </r>
  </si>
  <si>
    <r>
      <t>2-</t>
    </r>
    <r>
      <rPr>
        <b/>
        <i/>
        <sz val="12"/>
        <color indexed="8"/>
        <rFont val="Times New Roman"/>
        <family val="1"/>
      </rPr>
      <t> Nghĩa vụ:</t>
    </r>
  </si>
  <si>
    <t>Điều 4. Quyền hạn và nghĩa vụ của người sử dụng lao động</t>
  </si>
  <si>
    <t>Ngày có hiệu lực</t>
  </si>
  <si>
    <t>01/01/2015</t>
  </si>
  <si>
    <t>Đến ngày</t>
  </si>
  <si>
    <t>`</t>
  </si>
  <si>
    <t>1968</t>
  </si>
  <si>
    <t>001065001832</t>
  </si>
  <si>
    <t>05/12/2014</t>
  </si>
  <si>
    <t>Cục trưởng CCS ĐKQL cư trú và DLQG về dân cư</t>
  </si>
  <si>
    <t>10/10/1959</t>
  </si>
  <si>
    <t>Số 63, Tổ 5, Đông Anh, Hà Nội</t>
  </si>
  <si>
    <t>011643161</t>
  </si>
  <si>
    <t>24/05/2007</t>
  </si>
  <si>
    <t>Chức danh</t>
  </si>
  <si>
    <t>MUA NỖI BUỒN BÁN NIỀM VUI</t>
  </si>
  <si>
    <t>CÔNG TY TNHH</t>
  </si>
  <si>
    <t>NGƯỜI VIẾT: ĐÀM VĂN ĐỨC, CẦN HỖ TRỢ LIÊN HỆ FB NẶNG THẦM, 0972075067</t>
  </si>
  <si>
    <t>THÔNG TIN DOANH NGHIỆP</t>
  </si>
  <si>
    <t>Diễn giải</t>
  </si>
  <si>
    <t>Thông tin</t>
  </si>
  <si>
    <t>Tên doanh nghiệp</t>
  </si>
  <si>
    <t>Công ty TNHH mua nỗi buồn bán niềm vui</t>
  </si>
  <si>
    <t>Địa chỉ trụ sở</t>
  </si>
  <si>
    <t>Phây búc Nặng Thầm</t>
  </si>
  <si>
    <t>Mã số thuế</t>
  </si>
  <si>
    <t>https://www.facebook.com/lang.tham.33</t>
  </si>
  <si>
    <t>Điện thoại</t>
  </si>
  <si>
    <t>0972075067</t>
  </si>
  <si>
    <t>Email</t>
  </si>
  <si>
    <t>ducdamkt@gmail.com</t>
  </si>
  <si>
    <t>Đàm Vĩnh Hưng</t>
  </si>
  <si>
    <t>Người lập biểu</t>
  </si>
  <si>
    <t>Sơn Tùng MTP</t>
  </si>
  <si>
    <t>Đan Nguyên</t>
  </si>
  <si>
    <t>Hồ Ngọc Hà</t>
  </si>
  <si>
    <t>Từ ngày 01/01/2015 đến ngày 31/12/2015</t>
  </si>
  <si>
    <t>Hà Nội, ngày 31 tháng 12 năm 2015</t>
  </si>
  <si>
    <t>Năm 2015</t>
  </si>
  <si>
    <t>BẢN CAM KẾT</t>
  </si>
  <si>
    <t>CÁ NHÂN CAM KẾT</t>
  </si>
  <si>
    <t>BẢN CAM KẾT AN TOÀN LAO ĐỘNG</t>
  </si>
  <si>
    <t>Trước khi vào làm tại công trường này tôi đã được Ban an toàn lao động của Công ty huấn luyện</t>
  </si>
  <si>
    <t>một khóa về nội quy An toàn lao động do Công ty tổ chức.</t>
  </si>
  <si>
    <t>Tôi xin cam kết với lãnh đạo Công ty, sẽ nghiêm chỉnh thực hiện đúng những nội quy an toàn lao</t>
  </si>
  <si>
    <t>động đã được học tập, phổ biến. Trong quá trình làm việc nếu tôi không chấp hành đúng những nội quy</t>
  </si>
  <si>
    <t>(Áp dụng cho cá nhân chưa đến mức thu nhập chịu thuế TNCN)</t>
  </si>
  <si>
    <t>2. Mã số thuế</t>
  </si>
  <si>
    <t>nhưng ước tính tổng thu nhập không quá 108.000.000 (một trăm linh tám triệu đồng), nên không đến</t>
  </si>
  <si>
    <t>mức phải nộp thuế TNCN.</t>
  </si>
  <si>
    <t>Tôi xin cam đoan số liệu khai trên là đúng và chịu trách nhiệm trước pháp luật về những số liệu</t>
  </si>
  <si>
    <t>đã khai.</t>
  </si>
  <si>
    <t>0104644030</t>
  </si>
  <si>
    <t>8184128925</t>
  </si>
  <si>
    <t>8031143450</t>
  </si>
  <si>
    <t>8333045668</t>
  </si>
  <si>
    <t>8031570283</t>
  </si>
  <si>
    <t>8015174028</t>
  </si>
  <si>
    <t>8331504193</t>
  </si>
  <si>
    <t>8332766829</t>
  </si>
  <si>
    <t>8096945928</t>
  </si>
  <si>
    <t>8291926862</t>
  </si>
  <si>
    <t>8125085395</t>
  </si>
  <si>
    <t>8031143531</t>
  </si>
  <si>
    <t>8333045724</t>
  </si>
  <si>
    <t>8088780260</t>
  </si>
  <si>
    <t>8333045682</t>
  </si>
  <si>
    <t>8053463905</t>
  </si>
  <si>
    <t>8031143725</t>
  </si>
  <si>
    <t>8301285794</t>
  </si>
  <si>
    <t>8184158630</t>
  </si>
  <si>
    <t>8366864165</t>
  </si>
  <si>
    <t>8359410795</t>
  </si>
  <si>
    <t>8039248737</t>
  </si>
  <si>
    <t>8330695322</t>
  </si>
  <si>
    <t>8339790330</t>
  </si>
  <si>
    <t>8061031641</t>
  </si>
  <si>
    <t>Thời gian HĐ</t>
  </si>
  <si>
    <t>Phụ lục này được lập thành 02 bản có giá trị pháp lý như nhau, mỗi bên giữ 01 bản và có hiệu lực kể</t>
  </si>
  <si>
    <t>Căn cứ tình hình hoạt động sản xuất kinh doanh của Công ty cổ phần ĐTC Việt Nam.</t>
  </si>
  <si>
    <t>an toàn lao động để xảy ra việc gì tôi hoàn toàn chịu trách nhiệm trước Ban lãnh đạo công ty.</t>
  </si>
  <si>
    <t>Bùi Văn Thương</t>
  </si>
  <si>
    <t>Vũ Thị Thanh</t>
  </si>
  <si>
    <t>Nguyễn Quang Đạo</t>
  </si>
  <si>
    <t>Vũ Thị Thắm</t>
  </si>
  <si>
    <t>Vũ Thị Thu Hương</t>
  </si>
  <si>
    <t>Lê Thị Vân</t>
  </si>
  <si>
    <t>Tạ Thị Kim Phượng</t>
  </si>
  <si>
    <t>Nguyễn Tuấn Anh</t>
  </si>
  <si>
    <t>Lê Hồng Thuận</t>
  </si>
  <si>
    <t>Trần Văn Tám</t>
  </si>
  <si>
    <t>Đặng Văn Thành</t>
  </si>
  <si>
    <t>Đặng Thành Tâm</t>
  </si>
  <si>
    <t>Đoàn Văn Cường</t>
  </si>
  <si>
    <t>Hồ Phương Lanh</t>
  </si>
  <si>
    <t>Huỳnh Tùng Lâm</t>
  </si>
  <si>
    <t>Lê Đại Tài</t>
  </si>
  <si>
    <t>Lâm Thị Cành</t>
  </si>
  <si>
    <t>Lê Đức Chinh</t>
  </si>
  <si>
    <t>Lê Văn Liêm</t>
  </si>
  <si>
    <t>Nguyễn Chí Thanh</t>
  </si>
  <si>
    <t>Nguyễn Hoàng Tính</t>
  </si>
  <si>
    <t>Nguyễn Văn Hân</t>
  </si>
  <si>
    <t>Phạm Hoài An</t>
  </si>
  <si>
    <t>Nguyên Văn Lộc</t>
  </si>
  <si>
    <t>Đinh Thị Ca</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</si>
</sst>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1" formatCode="_-* #,##0\ _₫_-;\-* #,##0\ _₫_-;_-* &quot;-&quot;\ _₫_-;_-@_-"/>
    <numFmt numFmtId="43" formatCode="_-* #,##0.00\ _₫_-;\-* #,##0.00\ _₫_-;_-* &quot;-&quot;??\ _₫_-;_-@_-"/>
    <numFmt numFmtId="164" formatCode="&quot;ngày &quot;\ dd\ &quot; tháng&quot;\ mm\ &quot; năm &quot;\ yyyy"/>
    <numFmt numFmtId="165" formatCode="_(* #,##0_);_(* \(#,##0\);_(* &quot;-&quot;_);_(@_)"/>
    <numFmt numFmtId="166" formatCode="dd\ &quot;tháng&quot;\ mm\ &quot;năm&quot;\ yyyy"/>
    <numFmt numFmtId="167" formatCode="&quot;cấp ngày&quot;\ dd/mm/yyyy"/>
    <numFmt numFmtId="168" formatCode="&quot;Từ ngày&quot;\ dd\ &quot;tháng&quot;\ mm\ &quot;năm&quot;\ yyyy"/>
    <numFmt numFmtId="169" formatCode="&quot;Từ ngày &quot;\ dd\ &quot;tháng &quot;\ mm\ &quot;năm&quot;\ yyyy"/>
    <numFmt numFmtId="170" formatCode="&quot;ngày &quot;dd&quot; tháng&quot;\ mm\ &quot;năm&quot;\ yyyy"/>
  </numFmts>
  <fonts count="28" x14ac:knownFonts="1">
    <font>
      <sz val="11"/>
      <color theme="1"/>
      <name val="Calibri"/>
      <family val="2"/>
      <charset val="163"/>
      <scheme val="minor"/>
    </font>
    <font>
      <sz val="11"/>
      <color theme="1"/>
      <name val="Calibri"/>
      <family val="2"/>
      <charset val="163"/>
      <scheme val="minor"/>
    </font>
    <font>
      <sz val="10"/>
      <color theme="1"/>
      <name val="Arial"/>
      <family val="2"/>
    </font>
    <font>
      <sz val="12"/>
      <color theme="1"/>
      <name val="Times New Roman"/>
      <family val="1"/>
    </font>
    <font>
      <b/>
      <sz val="12"/>
      <color rgb="FFFF0000"/>
      <name val="Times"/>
    </font>
    <font>
      <b/>
      <sz val="12"/>
      <color theme="1"/>
      <name val="Times New Roman"/>
      <family val="1"/>
    </font>
    <font>
      <b/>
      <i/>
      <sz val="12"/>
      <color rgb="FFFF0000"/>
      <name val="Times New Roman"/>
      <family val="1"/>
    </font>
    <font>
      <b/>
      <i/>
      <sz val="12"/>
      <color theme="1"/>
      <name val="Times New Roman"/>
      <family val="1"/>
    </font>
    <font>
      <sz val="12"/>
      <color rgb="FFFF0000"/>
      <name val="Times New Roman"/>
      <family val="1"/>
    </font>
    <font>
      <b/>
      <sz val="12"/>
      <color rgb="FFFF0000"/>
      <name val="Times New Roman"/>
      <family val="1"/>
    </font>
    <font>
      <b/>
      <i/>
      <sz val="12"/>
      <color indexed="8"/>
      <name val="Times New Roman"/>
      <family val="1"/>
    </font>
    <font>
      <sz val="12"/>
      <name val="Times New Roman"/>
      <family val="1"/>
    </font>
    <font>
      <b/>
      <sz val="16"/>
      <color theme="1"/>
      <name val="Times New Roman"/>
      <family val="1"/>
    </font>
    <font>
      <i/>
      <sz val="12"/>
      <color rgb="FFFF0000"/>
      <name val="Times New Roman"/>
      <family val="1"/>
    </font>
    <font>
      <b/>
      <sz val="11"/>
      <color theme="1"/>
      <name val="Times New Roman"/>
      <family val="1"/>
    </font>
    <font>
      <sz val="11"/>
      <color theme="1"/>
      <name val="Times New Roman"/>
      <family val="1"/>
    </font>
    <font>
      <b/>
      <sz val="12"/>
      <color theme="7" tint="-0.499984740745262"/>
      <name val="Times New Roman"/>
      <family val="1"/>
    </font>
    <font>
      <sz val="11"/>
      <color theme="1"/>
      <name val="Calibri"/>
      <family val="2"/>
      <scheme val="minor"/>
    </font>
    <font>
      <b/>
      <sz val="11"/>
      <color rgb="FFFF0000"/>
      <name val="Calibri"/>
      <family val="2"/>
      <scheme val="minor"/>
    </font>
    <font>
      <b/>
      <sz val="16"/>
      <name val="Calibri"/>
      <family val="2"/>
      <scheme val="minor"/>
    </font>
    <font>
      <b/>
      <sz val="10"/>
      <name val="Calibri"/>
      <family val="2"/>
      <scheme val="minor"/>
    </font>
    <font>
      <sz val="10"/>
      <name val="Calibri"/>
      <family val="2"/>
      <scheme val="minor"/>
    </font>
    <font>
      <u/>
      <sz val="11"/>
      <color theme="10"/>
      <name val="Arial"/>
      <family val="2"/>
    </font>
    <font>
      <u/>
      <sz val="11"/>
      <color rgb="FFFF0000"/>
      <name val="Arial"/>
      <family val="2"/>
    </font>
    <font>
      <i/>
      <sz val="10"/>
      <name val="Calibri"/>
      <family val="2"/>
      <scheme val="minor"/>
    </font>
    <font>
      <sz val="11"/>
      <color rgb="FFFF0000"/>
      <name val="Calibri"/>
      <family val="2"/>
      <scheme val="minor"/>
    </font>
    <font>
      <i/>
      <sz val="12"/>
      <color theme="1"/>
      <name val="Times New Roman"/>
      <family val="1"/>
    </font>
    <font>
      <b/>
      <sz val="11"/>
      <color theme="0"/>
      <name val="Calibri"/>
      <family val="2"/>
      <scheme val="minor"/>
    </font>
  </fonts>
  <fills count="6">
    <fill>
      <patternFill patternType="none"/>
    </fill>
    <fill>
      <patternFill patternType="gray125"/>
    </fill>
    <fill>
      <patternFill patternType="solid">
        <fgColor theme="0"/>
        <bgColor indexed="64"/>
      </patternFill>
    </fill>
    <fill>
      <patternFill patternType="solid">
        <fgColor theme="7" tint="0.39997558519241921"/>
        <bgColor indexed="64"/>
      </patternFill>
    </fill>
    <fill>
      <patternFill patternType="solid">
        <fgColor theme="6" tint="0.59999389629810485"/>
        <bgColor indexed="64"/>
      </patternFill>
    </fill>
    <fill>
      <patternFill patternType="solid">
        <fgColor theme="7" tint="0.59999389629810485"/>
        <bgColor indexed="64"/>
      </patternFill>
    </fill>
  </fills>
  <borders count="21">
    <border>
      <left/>
      <right/>
      <top/>
      <bottom/>
      <diagonal/>
    </border>
    <border>
      <left/>
      <right/>
      <top style="medium">
        <color theme="6" tint="0.39994506668294322"/>
      </top>
      <bottom/>
      <diagonal/>
    </border>
    <border>
      <left style="thick">
        <color theme="6" tint="0.39994506668294322"/>
      </left>
      <right style="thick">
        <color theme="6" tint="0.39994506668294322"/>
      </right>
      <top style="thick">
        <color theme="6" tint="0.39994506668294322"/>
      </top>
      <bottom style="thick">
        <color theme="6" tint="0.39994506668294322"/>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theme="7" tint="-0.499984740745262"/>
      </left>
      <right style="thin">
        <color theme="7" tint="-0.499984740745262"/>
      </right>
      <top style="thin">
        <color theme="7" tint="-0.499984740745262"/>
      </top>
      <bottom style="double">
        <color theme="7" tint="-0.499984740745262"/>
      </bottom>
      <diagonal/>
    </border>
    <border>
      <left style="thin">
        <color theme="7" tint="-0.499984740745262"/>
      </left>
      <right style="thin">
        <color theme="7" tint="-0.499984740745262"/>
      </right>
      <top style="double">
        <color theme="7" tint="-0.499984740745262"/>
      </top>
      <bottom style="double">
        <color theme="7" tint="-0.499984740745262"/>
      </bottom>
      <diagonal/>
    </border>
    <border>
      <left style="thin">
        <color theme="7" tint="-0.499984740745262"/>
      </left>
      <right style="thin">
        <color theme="7" tint="-0.499984740745262"/>
      </right>
      <top/>
      <bottom style="hair">
        <color theme="7" tint="-0.499984740745262"/>
      </bottom>
      <diagonal/>
    </border>
    <border>
      <left style="thin">
        <color theme="7" tint="-0.499984740745262"/>
      </left>
      <right style="thin">
        <color theme="7" tint="-0.499984740745262"/>
      </right>
      <top style="hair">
        <color theme="7" tint="-0.499984740745262"/>
      </top>
      <bottom style="hair">
        <color theme="7" tint="-0.499984740745262"/>
      </bottom>
      <diagonal/>
    </border>
    <border>
      <left style="thin">
        <color theme="7" tint="-0.499984740745262"/>
      </left>
      <right style="thin">
        <color theme="7" tint="-0.499984740745262"/>
      </right>
      <top style="hair">
        <color theme="7" tint="-0.499984740745262"/>
      </top>
      <bottom style="thin">
        <color theme="7" tint="-0.499984740745262"/>
      </bottom>
      <diagonal/>
    </border>
    <border>
      <left style="thin">
        <color theme="7" tint="-0.499984740745262"/>
      </left>
      <right style="thin">
        <color theme="7" tint="-0.499984740745262"/>
      </right>
      <top style="thin">
        <color theme="7" tint="-0.499984740745262"/>
      </top>
      <bottom style="thin">
        <color theme="7" tint="-0.499984740745262"/>
      </bottom>
      <diagonal/>
    </border>
    <border>
      <left style="thin">
        <color indexed="64"/>
      </left>
      <right style="thin">
        <color indexed="64"/>
      </right>
      <top style="thin">
        <color indexed="64"/>
      </top>
      <bottom style="thin">
        <color indexed="64"/>
      </bottom>
      <diagonal/>
    </border>
    <border>
      <left style="slantDashDot">
        <color auto="1"/>
      </left>
      <right/>
      <top style="slantDashDot">
        <color auto="1"/>
      </top>
      <bottom/>
      <diagonal/>
    </border>
    <border>
      <left/>
      <right/>
      <top style="slantDashDot">
        <color auto="1"/>
      </top>
      <bottom/>
      <diagonal/>
    </border>
    <border>
      <left/>
      <right style="slantDashDot">
        <color auto="1"/>
      </right>
      <top style="slantDashDot">
        <color auto="1"/>
      </top>
      <bottom/>
      <diagonal/>
    </border>
    <border>
      <left style="slantDashDot">
        <color auto="1"/>
      </left>
      <right/>
      <top/>
      <bottom/>
      <diagonal/>
    </border>
    <border>
      <left/>
      <right style="slantDashDot">
        <color auto="1"/>
      </right>
      <top/>
      <bottom/>
      <diagonal/>
    </border>
    <border>
      <left style="slantDashDot">
        <color auto="1"/>
      </left>
      <right/>
      <top/>
      <bottom style="slantDashDot">
        <color auto="1"/>
      </bottom>
      <diagonal/>
    </border>
    <border>
      <left/>
      <right/>
      <top/>
      <bottom style="slantDashDot">
        <color auto="1"/>
      </bottom>
      <diagonal/>
    </border>
    <border>
      <left/>
      <right style="slantDashDot">
        <color auto="1"/>
      </right>
      <top/>
      <bottom style="slantDashDot">
        <color auto="1"/>
      </bottom>
      <diagonal/>
    </border>
  </borders>
  <cellStyleXfs count="6">
    <xf numFmtId="0" fontId="0" fillId="0" borderId="0"/>
    <xf numFmtId="41" fontId="1" fillId="0" borderId="0" applyFont="0" applyFill="0" applyBorder="0" applyAlignment="0" applyProtection="0"/>
    <xf numFmtId="0" fontId="2" fillId="0" borderId="0"/>
    <xf numFmtId="165" fontId="2" fillId="0" borderId="0" applyFont="0" applyFill="0" applyBorder="0" applyAlignment="0" applyProtection="0"/>
    <xf numFmtId="43" fontId="1" fillId="0" borderId="0" applyFont="0" applyFill="0" applyBorder="0" applyAlignment="0" applyProtection="0"/>
    <xf numFmtId="0" fontId="22" fillId="0" borderId="0" applyNumberFormat="0" applyFill="0" applyBorder="0" applyAlignment="0" applyProtection="0">
      <alignment vertical="top"/>
      <protection locked="0"/>
    </xf>
  </cellStyleXfs>
  <cellXfs count="151">
    <xf numFmtId="0" fontId="0" fillId="0" borderId="0" xfId="0"/>
    <xf numFmtId="0" fontId="3" fillId="2" borderId="0" xfId="2" applyFont="1" applyFill="1"/>
    <xf numFmtId="0" fontId="3" fillId="2" borderId="0" xfId="2" applyFont="1" applyFill="1" applyBorder="1"/>
    <xf numFmtId="0" fontId="3" fillId="0" borderId="0" xfId="2" applyFont="1" applyFill="1"/>
    <xf numFmtId="0" fontId="3" fillId="2" borderId="1" xfId="2" applyFont="1" applyFill="1" applyBorder="1"/>
    <xf numFmtId="49" fontId="4" fillId="2" borderId="2" xfId="2" applyNumberFormat="1" applyFont="1" applyFill="1" applyBorder="1" applyAlignment="1">
      <alignment horizontal="center"/>
    </xf>
    <xf numFmtId="0" fontId="5" fillId="2" borderId="0" xfId="2" applyNumberFormat="1" applyFont="1" applyFill="1" applyBorder="1"/>
    <xf numFmtId="0" fontId="5" fillId="2" borderId="0" xfId="2" applyFont="1" applyFill="1" applyBorder="1" applyAlignment="1"/>
    <xf numFmtId="164" fontId="6" fillId="2" borderId="0" xfId="2" applyNumberFormat="1" applyFont="1" applyFill="1" applyBorder="1" applyAlignment="1"/>
    <xf numFmtId="0" fontId="6" fillId="2" borderId="0" xfId="2" applyFont="1" applyFill="1" applyBorder="1" applyAlignment="1"/>
    <xf numFmtId="0" fontId="3" fillId="2" borderId="0" xfId="2" applyNumberFormat="1" applyFont="1" applyFill="1" applyBorder="1" applyAlignment="1">
      <alignment horizontal="center"/>
    </xf>
    <xf numFmtId="165" fontId="3" fillId="2" borderId="0" xfId="3" applyFont="1" applyFill="1" applyBorder="1" applyAlignment="1"/>
    <xf numFmtId="49" fontId="5" fillId="2" borderId="0" xfId="2" applyNumberFormat="1" applyFont="1" applyFill="1" applyBorder="1"/>
    <xf numFmtId="0" fontId="8" fillId="2" borderId="0" xfId="2" quotePrefix="1" applyFont="1" applyFill="1" applyBorder="1"/>
    <xf numFmtId="0" fontId="9" fillId="2" borderId="0" xfId="2" applyFont="1" applyFill="1" applyBorder="1" applyAlignment="1"/>
    <xf numFmtId="166" fontId="8" fillId="2" borderId="0" xfId="2" applyNumberFormat="1" applyFont="1" applyFill="1" applyBorder="1" applyAlignment="1"/>
    <xf numFmtId="0" fontId="8" fillId="2" borderId="0" xfId="2" applyFont="1" applyFill="1" applyBorder="1"/>
    <xf numFmtId="167" fontId="8" fillId="2" borderId="0" xfId="2" applyNumberFormat="1" applyFont="1" applyFill="1" applyBorder="1" applyAlignment="1"/>
    <xf numFmtId="0" fontId="5" fillId="2" borderId="0" xfId="2" applyFont="1" applyFill="1" applyBorder="1"/>
    <xf numFmtId="0" fontId="3" fillId="2" borderId="0" xfId="2" quotePrefix="1" applyFont="1" applyFill="1" applyBorder="1" applyAlignment="1">
      <alignment horizontal="right"/>
    </xf>
    <xf numFmtId="0" fontId="8" fillId="2" borderId="0" xfId="2" quotePrefix="1" applyFont="1" applyFill="1" applyBorder="1" applyAlignment="1"/>
    <xf numFmtId="169" fontId="8" fillId="2" borderId="0" xfId="2" applyNumberFormat="1" applyFont="1" applyFill="1" applyBorder="1" applyAlignment="1"/>
    <xf numFmtId="0" fontId="8" fillId="2" borderId="0" xfId="2" applyFont="1" applyFill="1" applyBorder="1" applyAlignment="1"/>
    <xf numFmtId="0" fontId="3" fillId="2" borderId="0" xfId="2" applyFont="1" applyFill="1" applyBorder="1" applyAlignment="1"/>
    <xf numFmtId="0" fontId="8" fillId="2" borderId="0" xfId="2" applyFont="1" applyFill="1" applyAlignment="1"/>
    <xf numFmtId="41" fontId="8" fillId="2" borderId="0" xfId="1" applyFont="1" applyFill="1" applyBorder="1"/>
    <xf numFmtId="165" fontId="8" fillId="2" borderId="0" xfId="3" applyFont="1" applyFill="1" applyBorder="1" applyAlignment="1"/>
    <xf numFmtId="0" fontId="3" fillId="2" borderId="0" xfId="2" quotePrefix="1" applyFont="1" applyFill="1" applyBorder="1" applyAlignment="1">
      <alignment horizontal="right" wrapText="1"/>
    </xf>
    <xf numFmtId="168" fontId="8" fillId="2" borderId="0" xfId="2" quotePrefix="1" applyNumberFormat="1" applyFont="1" applyFill="1" applyBorder="1" applyAlignment="1"/>
    <xf numFmtId="168" fontId="8" fillId="2" borderId="0" xfId="2" applyNumberFormat="1" applyFont="1" applyFill="1" applyBorder="1" applyAlignment="1"/>
    <xf numFmtId="169" fontId="3" fillId="2" borderId="0" xfId="2" applyNumberFormat="1" applyFont="1" applyFill="1" applyBorder="1" applyAlignment="1"/>
    <xf numFmtId="49" fontId="8" fillId="2" borderId="0" xfId="2" applyNumberFormat="1" applyFont="1" applyFill="1" applyBorder="1"/>
    <xf numFmtId="0" fontId="3" fillId="2" borderId="0" xfId="2" applyFont="1" applyFill="1" applyBorder="1" applyAlignment="1">
      <alignment horizontal="justify"/>
    </xf>
    <xf numFmtId="0" fontId="8" fillId="2" borderId="0" xfId="2" applyFont="1" applyFill="1" applyBorder="1" applyAlignment="1">
      <alignment horizontal="left"/>
    </xf>
    <xf numFmtId="170" fontId="8" fillId="2" borderId="0" xfId="2" applyNumberFormat="1" applyFont="1" applyFill="1" applyBorder="1" applyAlignment="1">
      <alignment horizontal="left"/>
    </xf>
    <xf numFmtId="0" fontId="3" fillId="2" borderId="0" xfId="2" quotePrefix="1" applyFont="1" applyFill="1" applyBorder="1" applyAlignment="1"/>
    <xf numFmtId="49" fontId="3" fillId="2" borderId="0" xfId="2" applyNumberFormat="1" applyFont="1" applyFill="1" applyBorder="1" applyAlignment="1">
      <alignment horizontal="right"/>
    </xf>
    <xf numFmtId="0" fontId="11" fillId="2" borderId="0" xfId="2" applyFont="1" applyFill="1" applyBorder="1"/>
    <xf numFmtId="0" fontId="8" fillId="2" borderId="0" xfId="2" applyFont="1" applyFill="1" applyBorder="1" applyAlignment="1">
      <alignment vertical="top" wrapText="1"/>
    </xf>
    <xf numFmtId="0" fontId="11" fillId="2" borderId="0" xfId="2" applyFont="1" applyFill="1" applyBorder="1" applyAlignment="1"/>
    <xf numFmtId="0" fontId="11" fillId="2" borderId="0" xfId="2" quotePrefix="1" applyFont="1" applyFill="1" applyBorder="1" applyAlignment="1">
      <alignment horizontal="right" wrapText="1"/>
    </xf>
    <xf numFmtId="0" fontId="11" fillId="2" borderId="0" xfId="2" quotePrefix="1" applyFont="1" applyFill="1" applyBorder="1" applyAlignment="1">
      <alignment horizontal="right"/>
    </xf>
    <xf numFmtId="0" fontId="11" fillId="2" borderId="0" xfId="2" quotePrefix="1" applyFont="1" applyFill="1" applyBorder="1" applyAlignment="1"/>
    <xf numFmtId="0" fontId="11" fillId="2" borderId="0" xfId="2" quotePrefix="1" applyNumberFormat="1" applyFont="1" applyFill="1" applyBorder="1" applyAlignment="1">
      <alignment horizontal="right" vertical="top"/>
    </xf>
    <xf numFmtId="0" fontId="11" fillId="2" borderId="0" xfId="2" quotePrefix="1" applyNumberFormat="1" applyFont="1" applyFill="1" applyBorder="1" applyAlignment="1">
      <alignment vertical="top"/>
    </xf>
    <xf numFmtId="170" fontId="8" fillId="2" borderId="0" xfId="2" applyNumberFormat="1" applyFont="1" applyFill="1" applyBorder="1" applyAlignment="1"/>
    <xf numFmtId="169" fontId="3" fillId="2" borderId="0" xfId="2" applyNumberFormat="1" applyFont="1" applyFill="1" applyBorder="1" applyAlignment="1">
      <alignment horizontal="left" vertical="top"/>
    </xf>
    <xf numFmtId="0" fontId="3" fillId="2" borderId="0" xfId="2" applyFont="1" applyFill="1" applyBorder="1" applyAlignment="1">
      <alignment horizontal="left"/>
    </xf>
    <xf numFmtId="0" fontId="5" fillId="2" borderId="0" xfId="2" applyFont="1" applyFill="1"/>
    <xf numFmtId="0" fontId="5" fillId="0" borderId="0" xfId="2" applyFont="1" applyFill="1"/>
    <xf numFmtId="0" fontId="5" fillId="2" borderId="0" xfId="2" applyFont="1" applyFill="1" applyAlignment="1">
      <alignment horizontal="center"/>
    </xf>
    <xf numFmtId="0" fontId="8" fillId="2" borderId="0" xfId="2" applyNumberFormat="1" applyFont="1" applyFill="1" applyBorder="1" applyAlignment="1">
      <alignment horizontal="left"/>
    </xf>
    <xf numFmtId="0" fontId="5" fillId="2" borderId="0" xfId="2" applyFont="1" applyFill="1" applyBorder="1" applyAlignment="1">
      <alignment horizontal="center"/>
    </xf>
    <xf numFmtId="0" fontId="13" fillId="2" borderId="0" xfId="2" applyFont="1" applyFill="1" applyBorder="1" applyAlignment="1"/>
    <xf numFmtId="164" fontId="13" fillId="2" borderId="0" xfId="2" applyNumberFormat="1" applyFont="1" applyFill="1" applyBorder="1" applyAlignment="1"/>
    <xf numFmtId="49" fontId="3" fillId="2" borderId="4" xfId="0" applyNumberFormat="1" applyFont="1" applyFill="1" applyBorder="1"/>
    <xf numFmtId="0" fontId="3" fillId="2" borderId="4" xfId="4" applyNumberFormat="1" applyFont="1" applyFill="1" applyBorder="1" applyAlignment="1"/>
    <xf numFmtId="0" fontId="3" fillId="2" borderId="4" xfId="0" applyNumberFormat="1" applyFont="1" applyFill="1" applyBorder="1" applyAlignment="1"/>
    <xf numFmtId="49" fontId="3" fillId="0" borderId="4" xfId="0" applyNumberFormat="1" applyFont="1" applyBorder="1"/>
    <xf numFmtId="0" fontId="3" fillId="0" borderId="4" xfId="0" applyNumberFormat="1" applyFont="1" applyBorder="1" applyAlignment="1"/>
    <xf numFmtId="49" fontId="3" fillId="2" borderId="5" xfId="0" applyNumberFormat="1" applyFont="1" applyFill="1" applyBorder="1"/>
    <xf numFmtId="0" fontId="3" fillId="2" borderId="5" xfId="0" applyNumberFormat="1" applyFont="1" applyFill="1" applyBorder="1" applyAlignment="1"/>
    <xf numFmtId="0" fontId="14" fillId="0" borderId="0" xfId="0" applyFont="1"/>
    <xf numFmtId="0" fontId="15" fillId="0" borderId="4" xfId="0" quotePrefix="1" applyFont="1" applyBorder="1"/>
    <xf numFmtId="0" fontId="15" fillId="0" borderId="4" xfId="0" applyFont="1" applyBorder="1"/>
    <xf numFmtId="49" fontId="15" fillId="0" borderId="4" xfId="0" applyNumberFormat="1" applyFont="1" applyBorder="1"/>
    <xf numFmtId="0" fontId="15" fillId="0" borderId="4" xfId="4" applyNumberFormat="1" applyFont="1" applyBorder="1"/>
    <xf numFmtId="14" fontId="15" fillId="0" borderId="4" xfId="0" applyNumberFormat="1" applyFont="1" applyBorder="1"/>
    <xf numFmtId="0" fontId="15" fillId="0" borderId="0" xfId="0" applyFont="1"/>
    <xf numFmtId="49" fontId="15" fillId="0" borderId="4" xfId="0" applyNumberFormat="1" applyFont="1" applyBorder="1" applyAlignment="1">
      <alignment horizontal="right"/>
    </xf>
    <xf numFmtId="0" fontId="15" fillId="0" borderId="4" xfId="0" quotePrefix="1" applyFont="1" applyBorder="1" applyAlignment="1">
      <alignment horizontal="right"/>
    </xf>
    <xf numFmtId="0" fontId="15" fillId="0" borderId="4" xfId="0" applyFont="1" applyBorder="1" applyAlignment="1">
      <alignment horizontal="right"/>
    </xf>
    <xf numFmtId="0" fontId="15" fillId="0" borderId="5" xfId="0" quotePrefix="1" applyFont="1" applyBorder="1"/>
    <xf numFmtId="49" fontId="15" fillId="0" borderId="5" xfId="0" applyNumberFormat="1" applyFont="1" applyBorder="1" applyAlignment="1">
      <alignment horizontal="right"/>
    </xf>
    <xf numFmtId="0" fontId="15" fillId="0" borderId="5" xfId="0" applyFont="1" applyBorder="1"/>
    <xf numFmtId="0" fontId="15" fillId="0" borderId="5" xfId="0" quotePrefix="1" applyFont="1" applyBorder="1" applyAlignment="1">
      <alignment horizontal="right"/>
    </xf>
    <xf numFmtId="49" fontId="15" fillId="0" borderId="5" xfId="0" applyNumberFormat="1" applyFont="1" applyBorder="1"/>
    <xf numFmtId="14" fontId="15" fillId="0" borderId="5" xfId="0" applyNumberFormat="1" applyFont="1" applyBorder="1"/>
    <xf numFmtId="0" fontId="15" fillId="0" borderId="5" xfId="4" applyNumberFormat="1" applyFont="1" applyBorder="1"/>
    <xf numFmtId="0" fontId="15" fillId="0" borderId="0" xfId="0" quotePrefix="1" applyFont="1"/>
    <xf numFmtId="14" fontId="15" fillId="0" borderId="0" xfId="0" applyNumberFormat="1" applyFont="1"/>
    <xf numFmtId="0" fontId="15" fillId="0" borderId="0" xfId="4" applyNumberFormat="1" applyFont="1"/>
    <xf numFmtId="49" fontId="15" fillId="0" borderId="0" xfId="0" applyNumberFormat="1" applyFont="1"/>
    <xf numFmtId="0" fontId="8" fillId="2" borderId="0" xfId="2" applyNumberFormat="1" applyFont="1" applyFill="1" applyBorder="1" applyAlignment="1">
      <alignment horizontal="left"/>
    </xf>
    <xf numFmtId="0" fontId="5" fillId="2" borderId="0" xfId="2" applyFont="1" applyFill="1" applyAlignment="1">
      <alignment horizontal="center"/>
    </xf>
    <xf numFmtId="0" fontId="5" fillId="2" borderId="0" xfId="2" applyFont="1" applyFill="1" applyBorder="1" applyAlignment="1">
      <alignment horizontal="center"/>
    </xf>
    <xf numFmtId="0" fontId="5" fillId="2" borderId="0" xfId="2" applyNumberFormat="1" applyFont="1" applyFill="1" applyBorder="1" applyAlignment="1"/>
    <xf numFmtId="0" fontId="16" fillId="2" borderId="0" xfId="2" applyNumberFormat="1" applyFont="1" applyFill="1" applyBorder="1" applyAlignment="1"/>
    <xf numFmtId="0" fontId="15" fillId="0" borderId="4" xfId="0" applyNumberFormat="1" applyFont="1" applyBorder="1"/>
    <xf numFmtId="0" fontId="5" fillId="2" borderId="0" xfId="2" applyFont="1" applyFill="1" applyAlignment="1"/>
    <xf numFmtId="0" fontId="17" fillId="0" borderId="0" xfId="0" applyFont="1"/>
    <xf numFmtId="0" fontId="18" fillId="0" borderId="0" xfId="0" applyFont="1"/>
    <xf numFmtId="0" fontId="20" fillId="4" borderId="7" xfId="0" applyFont="1" applyFill="1" applyBorder="1" applyAlignment="1">
      <alignment horizontal="center" vertical="center" wrapText="1"/>
    </xf>
    <xf numFmtId="49" fontId="20" fillId="4" borderId="7" xfId="0" applyNumberFormat="1" applyFont="1" applyFill="1" applyBorder="1" applyAlignment="1">
      <alignment horizontal="center" vertical="center" wrapText="1"/>
    </xf>
    <xf numFmtId="0" fontId="21" fillId="2" borderId="8" xfId="0" applyFont="1" applyFill="1" applyBorder="1"/>
    <xf numFmtId="49" fontId="21" fillId="2" borderId="8" xfId="0" applyNumberFormat="1" applyFont="1" applyFill="1" applyBorder="1" applyAlignment="1">
      <alignment horizontal="left"/>
    </xf>
    <xf numFmtId="0" fontId="21" fillId="2" borderId="9" xfId="0" applyFont="1" applyFill="1" applyBorder="1"/>
    <xf numFmtId="49" fontId="21" fillId="2" borderId="9" xfId="0" applyNumberFormat="1" applyFont="1" applyFill="1" applyBorder="1" applyAlignment="1">
      <alignment horizontal="left"/>
    </xf>
    <xf numFmtId="0" fontId="23" fillId="0" borderId="0" xfId="5" applyFont="1" applyAlignment="1" applyProtection="1"/>
    <xf numFmtId="0" fontId="23" fillId="0" borderId="9" xfId="5" applyFont="1" applyBorder="1" applyAlignment="1" applyProtection="1"/>
    <xf numFmtId="49" fontId="23" fillId="2" borderId="9" xfId="5" applyNumberFormat="1" applyFont="1" applyFill="1" applyBorder="1" applyAlignment="1" applyProtection="1">
      <alignment horizontal="left"/>
    </xf>
    <xf numFmtId="0" fontId="21" fillId="2" borderId="9" xfId="0" applyNumberFormat="1" applyFont="1" applyFill="1" applyBorder="1"/>
    <xf numFmtId="0" fontId="21" fillId="2" borderId="9" xfId="0" applyFont="1" applyFill="1" applyBorder="1" applyAlignment="1">
      <alignment horizontal="left"/>
    </xf>
    <xf numFmtId="0" fontId="21" fillId="2" borderId="10" xfId="0" applyFont="1" applyFill="1" applyBorder="1"/>
    <xf numFmtId="0" fontId="24" fillId="2" borderId="10" xfId="0" applyFont="1" applyFill="1" applyBorder="1"/>
    <xf numFmtId="0" fontId="25" fillId="2" borderId="11" xfId="0" applyFont="1" applyFill="1" applyBorder="1"/>
    <xf numFmtId="0" fontId="0" fillId="0" borderId="11" xfId="0" applyFont="1" applyBorder="1"/>
    <xf numFmtId="0" fontId="0" fillId="5" borderId="13" xfId="0" applyFill="1" applyBorder="1"/>
    <xf numFmtId="0" fontId="0" fillId="5" borderId="14" xfId="0" applyFill="1" applyBorder="1"/>
    <xf numFmtId="0" fontId="0" fillId="5" borderId="15" xfId="0" applyFill="1" applyBorder="1"/>
    <xf numFmtId="0" fontId="0" fillId="5" borderId="16" xfId="0" applyFill="1" applyBorder="1"/>
    <xf numFmtId="0" fontId="0" fillId="5" borderId="0" xfId="0" applyFill="1" applyBorder="1"/>
    <xf numFmtId="0" fontId="0" fillId="5" borderId="17" xfId="0" applyFill="1" applyBorder="1"/>
    <xf numFmtId="0" fontId="0" fillId="5" borderId="18" xfId="0" applyFill="1" applyBorder="1"/>
    <xf numFmtId="0" fontId="0" fillId="5" borderId="19" xfId="0" applyFill="1" applyBorder="1"/>
    <xf numFmtId="0" fontId="0" fillId="5" borderId="20" xfId="0" applyFill="1" applyBorder="1"/>
    <xf numFmtId="0" fontId="5" fillId="2" borderId="0" xfId="2" applyFont="1" applyFill="1" applyAlignment="1">
      <alignment horizontal="center"/>
    </xf>
    <xf numFmtId="0" fontId="5" fillId="2" borderId="0" xfId="2" applyFont="1" applyFill="1" applyBorder="1" applyAlignment="1">
      <alignment horizontal="center"/>
    </xf>
    <xf numFmtId="0" fontId="7" fillId="2" borderId="0" xfId="2" applyFont="1" applyFill="1" applyBorder="1" applyAlignment="1">
      <alignment horizontal="center"/>
    </xf>
    <xf numFmtId="49" fontId="14" fillId="0" borderId="0" xfId="0" applyNumberFormat="1" applyFont="1"/>
    <xf numFmtId="0" fontId="14" fillId="5" borderId="3" xfId="0" applyFont="1" applyFill="1" applyBorder="1"/>
    <xf numFmtId="49" fontId="14" fillId="5" borderId="3" xfId="0" applyNumberFormat="1" applyFont="1" applyFill="1" applyBorder="1"/>
    <xf numFmtId="14" fontId="14" fillId="5" borderId="3" xfId="0" applyNumberFormat="1" applyFont="1" applyFill="1" applyBorder="1"/>
    <xf numFmtId="0" fontId="14" fillId="5" borderId="3" xfId="4" applyNumberFormat="1" applyFont="1" applyFill="1" applyBorder="1"/>
    <xf numFmtId="0" fontId="3" fillId="2" borderId="0" xfId="2" applyFont="1" applyFill="1" applyAlignment="1"/>
    <xf numFmtId="0" fontId="3" fillId="0" borderId="0" xfId="2" applyFont="1" applyFill="1" applyAlignment="1"/>
    <xf numFmtId="0" fontId="26" fillId="2" borderId="0" xfId="2" applyFont="1" applyFill="1" applyBorder="1" applyAlignment="1">
      <alignment horizontal="center"/>
    </xf>
    <xf numFmtId="0" fontId="26" fillId="2" borderId="12" xfId="2" applyFont="1" applyFill="1" applyBorder="1" applyAlignment="1">
      <alignment horizontal="center"/>
    </xf>
    <xf numFmtId="0" fontId="26" fillId="2" borderId="0" xfId="2" applyFont="1" applyFill="1" applyBorder="1" applyAlignment="1"/>
    <xf numFmtId="0" fontId="15" fillId="0" borderId="0" xfId="0" applyNumberFormat="1" applyFont="1"/>
    <xf numFmtId="0" fontId="14" fillId="5" borderId="3" xfId="0" applyNumberFormat="1" applyFont="1" applyFill="1" applyBorder="1"/>
    <xf numFmtId="0" fontId="15" fillId="0" borderId="5" xfId="0" applyNumberFormat="1" applyFont="1" applyBorder="1"/>
    <xf numFmtId="0" fontId="3" fillId="2" borderId="12" xfId="2" applyFont="1" applyFill="1" applyBorder="1" applyAlignment="1">
      <alignment horizontal="center"/>
    </xf>
    <xf numFmtId="3" fontId="8" fillId="2" borderId="0" xfId="2" quotePrefix="1" applyNumberFormat="1" applyFont="1" applyFill="1" applyBorder="1"/>
    <xf numFmtId="0" fontId="8" fillId="2" borderId="0" xfId="2" quotePrefix="1" applyFont="1" applyFill="1" applyBorder="1" applyAlignment="1">
      <alignment horizontal="left"/>
    </xf>
    <xf numFmtId="49" fontId="3" fillId="2" borderId="0" xfId="2" applyNumberFormat="1" applyFont="1" applyFill="1" applyBorder="1" applyAlignment="1"/>
    <xf numFmtId="49" fontId="3" fillId="2" borderId="0" xfId="2" quotePrefix="1" applyNumberFormat="1" applyFont="1" applyFill="1" applyBorder="1" applyAlignment="1">
      <alignment horizontal="right"/>
    </xf>
    <xf numFmtId="49" fontId="3" fillId="0" borderId="4" xfId="0" applyNumberFormat="1" applyFont="1" applyFill="1" applyBorder="1"/>
    <xf numFmtId="49" fontId="3" fillId="0" borderId="5" xfId="0" applyNumberFormat="1" applyFont="1" applyFill="1" applyBorder="1"/>
    <xf numFmtId="0" fontId="27" fillId="0" borderId="0" xfId="0" applyFont="1"/>
    <xf numFmtId="0" fontId="19" fillId="3" borderId="6" xfId="0" applyFont="1" applyFill="1" applyBorder="1" applyAlignment="1">
      <alignment horizontal="center"/>
    </xf>
    <xf numFmtId="0" fontId="5" fillId="2" borderId="0" xfId="2" applyFont="1" applyFill="1" applyAlignment="1">
      <alignment horizontal="center"/>
    </xf>
    <xf numFmtId="0" fontId="3" fillId="2" borderId="0" xfId="2" applyFont="1" applyFill="1" applyBorder="1" applyAlignment="1">
      <alignment horizontal="center"/>
    </xf>
    <xf numFmtId="165" fontId="8" fillId="2" borderId="0" xfId="3" applyFont="1" applyFill="1" applyBorder="1" applyAlignment="1">
      <alignment horizontal="left"/>
    </xf>
    <xf numFmtId="0" fontId="5" fillId="2" borderId="0" xfId="2" applyFont="1" applyFill="1" applyBorder="1" applyAlignment="1">
      <alignment horizontal="center"/>
    </xf>
    <xf numFmtId="0" fontId="7" fillId="2" borderId="0" xfId="2" applyFont="1" applyFill="1" applyBorder="1" applyAlignment="1">
      <alignment horizontal="center"/>
    </xf>
    <xf numFmtId="166" fontId="8" fillId="2" borderId="0" xfId="2" applyNumberFormat="1" applyFont="1" applyFill="1" applyBorder="1" applyAlignment="1">
      <alignment horizontal="left"/>
    </xf>
    <xf numFmtId="0" fontId="8" fillId="2" borderId="0" xfId="2" applyNumberFormat="1" applyFont="1" applyFill="1" applyBorder="1" applyAlignment="1">
      <alignment horizontal="left"/>
    </xf>
    <xf numFmtId="49" fontId="5" fillId="2" borderId="0" xfId="2" applyNumberFormat="1" applyFont="1" applyFill="1" applyBorder="1" applyAlignment="1">
      <alignment horizontal="center"/>
    </xf>
    <xf numFmtId="0" fontId="12" fillId="2" borderId="0" xfId="2" applyFont="1" applyFill="1" applyBorder="1" applyAlignment="1">
      <alignment horizontal="center"/>
    </xf>
    <xf numFmtId="0" fontId="5" fillId="2" borderId="0" xfId="2" applyNumberFormat="1" applyFont="1" applyFill="1" applyBorder="1" applyAlignment="1">
      <alignment horizontal="center"/>
    </xf>
  </cellXfs>
  <cellStyles count="6">
    <cellStyle name="Comma" xfId="4" builtinId="3"/>
    <cellStyle name="Comma [0]" xfId="1" builtinId="6"/>
    <cellStyle name="Comma [0] 2" xfId="3"/>
    <cellStyle name="Hyperlink" xfId="5" builtinId="8"/>
    <cellStyle name="Normal" xfId="0" builtinId="0"/>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hyperlink" Target="#'CK02'!A1"/><Relationship Id="rId2" Type="http://schemas.openxmlformats.org/officeDocument/2006/relationships/hyperlink" Target="#PLHD!A1"/><Relationship Id="rId1" Type="http://schemas.openxmlformats.org/officeDocument/2006/relationships/hyperlink" Target="#HDLD!A1"/><Relationship Id="rId6" Type="http://schemas.openxmlformats.org/officeDocument/2006/relationships/hyperlink" Target="#TTDN!A1"/><Relationship Id="rId5" Type="http://schemas.openxmlformats.org/officeDocument/2006/relationships/hyperlink" Target="#DMNV!A1"/><Relationship Id="rId4" Type="http://schemas.openxmlformats.org/officeDocument/2006/relationships/hyperlink" Target="#CKAT!A1"/></Relationships>
</file>

<file path=xl/drawings/_rels/drawing2.xml.rels><?xml version="1.0" encoding="UTF-8" standalone="yes"?>
<Relationships xmlns="http://schemas.openxmlformats.org/package/2006/relationships"><Relationship Id="rId3" Type="http://schemas.openxmlformats.org/officeDocument/2006/relationships/hyperlink" Target="#HDDH!A1"/><Relationship Id="rId2" Type="http://schemas.openxmlformats.org/officeDocument/2006/relationships/hyperlink" Target="#DMNV!A1"/><Relationship Id="rId1" Type="http://schemas.openxmlformats.org/officeDocument/2006/relationships/hyperlink" Target="#MENU!A1"/></Relationships>
</file>

<file path=xl/drawings/_rels/drawing3.xml.rels><?xml version="1.0" encoding="UTF-8" standalone="yes"?>
<Relationships xmlns="http://schemas.openxmlformats.org/package/2006/relationships"><Relationship Id="rId3" Type="http://schemas.openxmlformats.org/officeDocument/2006/relationships/hyperlink" Target="#PLHD!A1"/><Relationship Id="rId2" Type="http://schemas.openxmlformats.org/officeDocument/2006/relationships/hyperlink" Target="#HDLD!A1"/><Relationship Id="rId1" Type="http://schemas.openxmlformats.org/officeDocument/2006/relationships/hyperlink" Target="#MENU!A1"/></Relationships>
</file>

<file path=xl/drawings/_rels/drawing4.xml.rels><?xml version="1.0" encoding="UTF-8" standalone="yes"?>
<Relationships xmlns="http://schemas.openxmlformats.org/package/2006/relationships"><Relationship Id="rId3" Type="http://schemas.openxmlformats.org/officeDocument/2006/relationships/hyperlink" Target="#PLHD!A1"/><Relationship Id="rId2" Type="http://schemas.openxmlformats.org/officeDocument/2006/relationships/hyperlink" Target="#DMNV!A1"/><Relationship Id="rId1" Type="http://schemas.openxmlformats.org/officeDocument/2006/relationships/hyperlink" Target="#MENU!A1"/></Relationships>
</file>

<file path=xl/drawings/_rels/drawing5.xml.rels><?xml version="1.0" encoding="UTF-8" standalone="yes"?>
<Relationships xmlns="http://schemas.openxmlformats.org/package/2006/relationships"><Relationship Id="rId3" Type="http://schemas.openxmlformats.org/officeDocument/2006/relationships/hyperlink" Target="#HDLD!A1"/><Relationship Id="rId2" Type="http://schemas.openxmlformats.org/officeDocument/2006/relationships/hyperlink" Target="#DMNV!A1"/><Relationship Id="rId1" Type="http://schemas.openxmlformats.org/officeDocument/2006/relationships/hyperlink" Target="#MENU!A1"/></Relationships>
</file>

<file path=xl/drawings/_rels/drawing6.xml.rels><?xml version="1.0" encoding="UTF-8" standalone="yes"?>
<Relationships xmlns="http://schemas.openxmlformats.org/package/2006/relationships"><Relationship Id="rId3" Type="http://schemas.openxmlformats.org/officeDocument/2006/relationships/hyperlink" Target="#HDLD!A1"/><Relationship Id="rId2" Type="http://schemas.openxmlformats.org/officeDocument/2006/relationships/hyperlink" Target="#DMNV!A1"/><Relationship Id="rId1" Type="http://schemas.openxmlformats.org/officeDocument/2006/relationships/hyperlink" Target="#MENU!A1"/></Relationships>
</file>

<file path=xl/drawings/_rels/drawing7.xml.rels><?xml version="1.0" encoding="UTF-8" standalone="yes"?>
<Relationships xmlns="http://schemas.openxmlformats.org/package/2006/relationships"><Relationship Id="rId3" Type="http://schemas.openxmlformats.org/officeDocument/2006/relationships/hyperlink" Target="#HDLD!A1"/><Relationship Id="rId2" Type="http://schemas.openxmlformats.org/officeDocument/2006/relationships/hyperlink" Target="#DMNV!A1"/><Relationship Id="rId1" Type="http://schemas.openxmlformats.org/officeDocument/2006/relationships/hyperlink" Target="#MENU!A1"/></Relationships>
</file>

<file path=xl/drawings/drawing1.xml><?xml version="1.0" encoding="utf-8"?>
<xdr:wsDr xmlns:xdr="http://schemas.openxmlformats.org/drawingml/2006/spreadsheetDrawing" xmlns:a="http://schemas.openxmlformats.org/drawingml/2006/main">
  <xdr:twoCellAnchor>
    <xdr:from>
      <xdr:col>10</xdr:col>
      <xdr:colOff>9525</xdr:colOff>
      <xdr:row>2</xdr:row>
      <xdr:rowOff>85725</xdr:rowOff>
    </xdr:from>
    <xdr:to>
      <xdr:col>12</xdr:col>
      <xdr:colOff>276225</xdr:colOff>
      <xdr:row>5</xdr:row>
      <xdr:rowOff>104775</xdr:rowOff>
    </xdr:to>
    <xdr:sp macro="" textlink="">
      <xdr:nvSpPr>
        <xdr:cNvPr id="3" name="Horizontal Scroll 2">
          <a:hlinkClick xmlns:r="http://schemas.openxmlformats.org/officeDocument/2006/relationships" r:id="rId1"/>
        </xdr:cNvPr>
        <xdr:cNvSpPr/>
      </xdr:nvSpPr>
      <xdr:spPr>
        <a:xfrm>
          <a:off x="6105525" y="476250"/>
          <a:ext cx="1485900" cy="590550"/>
        </a:xfrm>
        <a:prstGeom prst="horizontalScroll">
          <a:avLst/>
        </a:prstGeom>
        <a:solidFill>
          <a:schemeClr val="bg1">
            <a:lumMod val="85000"/>
          </a:schemeClr>
        </a:solidFill>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100" b="1">
              <a:solidFill>
                <a:srgbClr val="00B0F0"/>
              </a:solidFill>
            </a:rPr>
            <a:t>Hợp</a:t>
          </a:r>
          <a:r>
            <a:rPr lang="en-US" sz="1100" b="1" baseline="0">
              <a:solidFill>
                <a:srgbClr val="00B0F0"/>
              </a:solidFill>
            </a:rPr>
            <a:t> đồng lao động </a:t>
          </a:r>
          <a:endParaRPr lang="en-US" sz="1100" b="1">
            <a:solidFill>
              <a:srgbClr val="00B0F0"/>
            </a:solidFill>
          </a:endParaRPr>
        </a:p>
      </xdr:txBody>
    </xdr:sp>
    <xdr:clientData/>
  </xdr:twoCellAnchor>
  <xdr:twoCellAnchor>
    <xdr:from>
      <xdr:col>9</xdr:col>
      <xdr:colOff>600075</xdr:colOff>
      <xdr:row>6</xdr:row>
      <xdr:rowOff>180975</xdr:rowOff>
    </xdr:from>
    <xdr:to>
      <xdr:col>12</xdr:col>
      <xdr:colOff>257175</xdr:colOff>
      <xdr:row>10</xdr:row>
      <xdr:rowOff>9525</xdr:rowOff>
    </xdr:to>
    <xdr:sp macro="" textlink="">
      <xdr:nvSpPr>
        <xdr:cNvPr id="4" name="Horizontal Scroll 3">
          <a:hlinkClick xmlns:r="http://schemas.openxmlformats.org/officeDocument/2006/relationships" r:id="rId2"/>
        </xdr:cNvPr>
        <xdr:cNvSpPr/>
      </xdr:nvSpPr>
      <xdr:spPr>
        <a:xfrm>
          <a:off x="6086475" y="1333500"/>
          <a:ext cx="1485900" cy="590550"/>
        </a:xfrm>
        <a:prstGeom prst="horizontalScroll">
          <a:avLst/>
        </a:prstGeom>
        <a:solidFill>
          <a:schemeClr val="bg2">
            <a:lumMod val="75000"/>
          </a:schemeClr>
        </a:solidFill>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100" b="1">
              <a:solidFill>
                <a:srgbClr val="00B0F0"/>
              </a:solidFill>
            </a:rPr>
            <a:t>Phụ</a:t>
          </a:r>
          <a:r>
            <a:rPr lang="en-US" sz="1100" b="1" baseline="0">
              <a:solidFill>
                <a:srgbClr val="00B0F0"/>
              </a:solidFill>
            </a:rPr>
            <a:t> lục hợp đồng </a:t>
          </a:r>
          <a:endParaRPr lang="en-US" sz="1100" b="1">
            <a:solidFill>
              <a:srgbClr val="00B0F0"/>
            </a:solidFill>
          </a:endParaRPr>
        </a:p>
      </xdr:txBody>
    </xdr:sp>
    <xdr:clientData/>
  </xdr:twoCellAnchor>
  <xdr:twoCellAnchor>
    <xdr:from>
      <xdr:col>10</xdr:col>
      <xdr:colOff>0</xdr:colOff>
      <xdr:row>12</xdr:row>
      <xdr:rowOff>38100</xdr:rowOff>
    </xdr:from>
    <xdr:to>
      <xdr:col>12</xdr:col>
      <xdr:colOff>266700</xdr:colOff>
      <xdr:row>15</xdr:row>
      <xdr:rowOff>57150</xdr:rowOff>
    </xdr:to>
    <xdr:sp macro="" textlink="">
      <xdr:nvSpPr>
        <xdr:cNvPr id="5" name="Horizontal Scroll 4">
          <a:hlinkClick xmlns:r="http://schemas.openxmlformats.org/officeDocument/2006/relationships" r:id="rId3"/>
        </xdr:cNvPr>
        <xdr:cNvSpPr/>
      </xdr:nvSpPr>
      <xdr:spPr>
        <a:xfrm>
          <a:off x="6096000" y="2333625"/>
          <a:ext cx="1485900" cy="590550"/>
        </a:xfrm>
        <a:prstGeom prst="horizontalScroll">
          <a:avLst/>
        </a:prstGeom>
        <a:solidFill>
          <a:schemeClr val="accent1">
            <a:lumMod val="40000"/>
            <a:lumOff val="60000"/>
          </a:schemeClr>
        </a:solidFill>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100" b="1">
              <a:solidFill>
                <a:srgbClr val="00B0F0"/>
              </a:solidFill>
            </a:rPr>
            <a:t>Cam kết</a:t>
          </a:r>
          <a:r>
            <a:rPr lang="en-US" sz="1100" b="1" baseline="0">
              <a:solidFill>
                <a:srgbClr val="00B0F0"/>
              </a:solidFill>
            </a:rPr>
            <a:t> mẫu 02</a:t>
          </a:r>
          <a:endParaRPr lang="en-US" sz="1100" b="1">
            <a:solidFill>
              <a:srgbClr val="00B0F0"/>
            </a:solidFill>
          </a:endParaRPr>
        </a:p>
      </xdr:txBody>
    </xdr:sp>
    <xdr:clientData/>
  </xdr:twoCellAnchor>
  <xdr:twoCellAnchor>
    <xdr:from>
      <xdr:col>9</xdr:col>
      <xdr:colOff>600075</xdr:colOff>
      <xdr:row>16</xdr:row>
      <xdr:rowOff>85725</xdr:rowOff>
    </xdr:from>
    <xdr:to>
      <xdr:col>12</xdr:col>
      <xdr:colOff>257175</xdr:colOff>
      <xdr:row>19</xdr:row>
      <xdr:rowOff>104775</xdr:rowOff>
    </xdr:to>
    <xdr:sp macro="" textlink="">
      <xdr:nvSpPr>
        <xdr:cNvPr id="8" name="Horizontal Scroll 7">
          <a:hlinkClick xmlns:r="http://schemas.openxmlformats.org/officeDocument/2006/relationships" r:id="rId4"/>
        </xdr:cNvPr>
        <xdr:cNvSpPr/>
      </xdr:nvSpPr>
      <xdr:spPr>
        <a:xfrm>
          <a:off x="6086475" y="3143250"/>
          <a:ext cx="1485900" cy="590550"/>
        </a:xfrm>
        <a:prstGeom prst="horizontalScroll">
          <a:avLst/>
        </a:prstGeom>
        <a:solidFill>
          <a:schemeClr val="accent2">
            <a:lumMod val="40000"/>
            <a:lumOff val="60000"/>
          </a:schemeClr>
        </a:solidFill>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100" b="1">
              <a:solidFill>
                <a:srgbClr val="00B0F0"/>
              </a:solidFill>
            </a:rPr>
            <a:t>Cam kết</a:t>
          </a:r>
          <a:r>
            <a:rPr lang="en-US" sz="1100" b="1" baseline="0">
              <a:solidFill>
                <a:srgbClr val="00B0F0"/>
              </a:solidFill>
            </a:rPr>
            <a:t> an toàn</a:t>
          </a:r>
          <a:endParaRPr lang="en-US" sz="1100" b="1">
            <a:solidFill>
              <a:srgbClr val="00B0F0"/>
            </a:solidFill>
          </a:endParaRPr>
        </a:p>
      </xdr:txBody>
    </xdr:sp>
    <xdr:clientData/>
  </xdr:twoCellAnchor>
  <xdr:twoCellAnchor>
    <xdr:from>
      <xdr:col>7</xdr:col>
      <xdr:colOff>0</xdr:colOff>
      <xdr:row>8</xdr:row>
      <xdr:rowOff>161925</xdr:rowOff>
    </xdr:from>
    <xdr:to>
      <xdr:col>9</xdr:col>
      <xdr:colOff>257175</xdr:colOff>
      <xdr:row>13</xdr:row>
      <xdr:rowOff>142874</xdr:rowOff>
    </xdr:to>
    <xdr:sp macro="" textlink="">
      <xdr:nvSpPr>
        <xdr:cNvPr id="10" name="Striped Right Arrow 9">
          <a:hlinkClick xmlns:r="http://schemas.openxmlformats.org/officeDocument/2006/relationships" r:id="rId5"/>
        </xdr:cNvPr>
        <xdr:cNvSpPr/>
      </xdr:nvSpPr>
      <xdr:spPr>
        <a:xfrm>
          <a:off x="4267200" y="1695450"/>
          <a:ext cx="1476375" cy="933449"/>
        </a:xfrm>
        <a:prstGeom prst="striped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1100" b="1">
              <a:solidFill>
                <a:srgbClr val="FF0000"/>
              </a:solidFill>
            </a:rPr>
            <a:t>Danh sách</a:t>
          </a:r>
          <a:r>
            <a:rPr lang="en-US" sz="1100" b="1" baseline="0">
              <a:solidFill>
                <a:srgbClr val="FF0000"/>
              </a:solidFill>
            </a:rPr>
            <a:t> nhân viên</a:t>
          </a:r>
          <a:endParaRPr lang="en-US" sz="1100" b="1">
            <a:solidFill>
              <a:srgbClr val="FF0000"/>
            </a:solidFill>
          </a:endParaRPr>
        </a:p>
      </xdr:txBody>
    </xdr:sp>
    <xdr:clientData/>
  </xdr:twoCellAnchor>
  <xdr:twoCellAnchor>
    <xdr:from>
      <xdr:col>4</xdr:col>
      <xdr:colOff>123824</xdr:colOff>
      <xdr:row>8</xdr:row>
      <xdr:rowOff>28576</xdr:rowOff>
    </xdr:from>
    <xdr:to>
      <xdr:col>6</xdr:col>
      <xdr:colOff>390525</xdr:colOff>
      <xdr:row>13</xdr:row>
      <xdr:rowOff>133350</xdr:rowOff>
    </xdr:to>
    <xdr:sp macro="" textlink="">
      <xdr:nvSpPr>
        <xdr:cNvPr id="12" name="Heart 11">
          <a:hlinkClick xmlns:r="http://schemas.openxmlformats.org/officeDocument/2006/relationships" r:id="rId6"/>
        </xdr:cNvPr>
        <xdr:cNvSpPr/>
      </xdr:nvSpPr>
      <xdr:spPr>
        <a:xfrm>
          <a:off x="1952624" y="1362076"/>
          <a:ext cx="1485901" cy="1057274"/>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100" b="1">
              <a:solidFill>
                <a:srgbClr val="FF0000"/>
              </a:solidFill>
            </a:rPr>
            <a:t>Thông</a:t>
          </a:r>
          <a:r>
            <a:rPr lang="en-US" sz="1100" b="1" baseline="0">
              <a:solidFill>
                <a:srgbClr val="FF0000"/>
              </a:solidFill>
            </a:rPr>
            <a:t> tin doanh nghiệp</a:t>
          </a:r>
          <a:endParaRPr lang="en-US" sz="1100" b="1">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0</xdr:row>
      <xdr:rowOff>9525</xdr:rowOff>
    </xdr:from>
    <xdr:to>
      <xdr:col>1</xdr:col>
      <xdr:colOff>0</xdr:colOff>
      <xdr:row>2</xdr:row>
      <xdr:rowOff>38099</xdr:rowOff>
    </xdr:to>
    <xdr:grpSp>
      <xdr:nvGrpSpPr>
        <xdr:cNvPr id="2" name="Group 1">
          <a:hlinkClick xmlns:r="http://schemas.openxmlformats.org/officeDocument/2006/relationships" r:id="rId1"/>
        </xdr:cNvPr>
        <xdr:cNvGrpSpPr/>
      </xdr:nvGrpSpPr>
      <xdr:grpSpPr>
        <a:xfrm>
          <a:off x="1" y="9525"/>
          <a:ext cx="2400299" cy="409574"/>
          <a:chOff x="6638926" y="304800"/>
          <a:chExt cx="2343149" cy="447675"/>
        </a:xfrm>
      </xdr:grpSpPr>
      <xdr:sp macro="" textlink="">
        <xdr:nvSpPr>
          <xdr:cNvPr id="3" name="Heart 2">
            <a:hlinkClick xmlns:r="http://schemas.openxmlformats.org/officeDocument/2006/relationships" r:id="rId2"/>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DMNV</a:t>
            </a:r>
          </a:p>
        </xdr:txBody>
      </xdr:sp>
      <xdr:sp macro="" textlink="">
        <xdr:nvSpPr>
          <xdr:cNvPr id="4" name="Left Arrow 3">
            <a:hlinkClick xmlns:r="http://schemas.openxmlformats.org/officeDocument/2006/relationships" r:id="rId1"/>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5" name="Right Arrow 4">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HDLD</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142875</xdr:colOff>
      <xdr:row>0</xdr:row>
      <xdr:rowOff>28575</xdr:rowOff>
    </xdr:from>
    <xdr:to>
      <xdr:col>7</xdr:col>
      <xdr:colOff>123824</xdr:colOff>
      <xdr:row>2</xdr:row>
      <xdr:rowOff>57149</xdr:rowOff>
    </xdr:to>
    <xdr:grpSp>
      <xdr:nvGrpSpPr>
        <xdr:cNvPr id="6" name="Group 5">
          <a:hlinkClick xmlns:r="http://schemas.openxmlformats.org/officeDocument/2006/relationships" r:id="rId1"/>
        </xdr:cNvPr>
        <xdr:cNvGrpSpPr/>
      </xdr:nvGrpSpPr>
      <xdr:grpSpPr>
        <a:xfrm>
          <a:off x="6457950" y="28575"/>
          <a:ext cx="2400299" cy="409574"/>
          <a:chOff x="6638926" y="304800"/>
          <a:chExt cx="2343149" cy="447675"/>
        </a:xfrm>
      </xdr:grpSpPr>
      <xdr:sp macro="" textlink="">
        <xdr:nvSpPr>
          <xdr:cNvPr id="7" name="Heart 6">
            <a:hlinkClick xmlns:r="http://schemas.openxmlformats.org/officeDocument/2006/relationships" r:id="rId2"/>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HDLD</a:t>
            </a:r>
          </a:p>
        </xdr:txBody>
      </xdr:sp>
      <xdr:sp macro="" textlink="">
        <xdr:nvSpPr>
          <xdr:cNvPr id="8" name="Left Arrow 7">
            <a:hlinkClick xmlns:r="http://schemas.openxmlformats.org/officeDocument/2006/relationships" r:id="rId1"/>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PLHD</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0</xdr:colOff>
      <xdr:row>3</xdr:row>
      <xdr:rowOff>9525</xdr:rowOff>
    </xdr:from>
    <xdr:to>
      <xdr:col>9</xdr:col>
      <xdr:colOff>9525</xdr:colOff>
      <xdr:row>3</xdr:row>
      <xdr:rowOff>9525</xdr:rowOff>
    </xdr:to>
    <xdr:cxnSp macro="">
      <xdr:nvCxnSpPr>
        <xdr:cNvPr id="27" name="Straight Connector 26"/>
        <xdr:cNvCxnSpPr/>
      </xdr:nvCxnSpPr>
      <xdr:spPr>
        <a:xfrm>
          <a:off x="762000" y="904875"/>
          <a:ext cx="61912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28575</xdr:colOff>
      <xdr:row>3</xdr:row>
      <xdr:rowOff>28575</xdr:rowOff>
    </xdr:from>
    <xdr:to>
      <xdr:col>30</xdr:col>
      <xdr:colOff>28575</xdr:colOff>
      <xdr:row>3</xdr:row>
      <xdr:rowOff>28575</xdr:rowOff>
    </xdr:to>
    <xdr:cxnSp macro="">
      <xdr:nvCxnSpPr>
        <xdr:cNvPr id="29" name="Straight Connector 28"/>
        <xdr:cNvCxnSpPr/>
      </xdr:nvCxnSpPr>
      <xdr:spPr>
        <a:xfrm>
          <a:off x="3686175" y="923925"/>
          <a:ext cx="91440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76200</xdr:colOff>
      <xdr:row>0</xdr:row>
      <xdr:rowOff>66675</xdr:rowOff>
    </xdr:from>
    <xdr:to>
      <xdr:col>49</xdr:col>
      <xdr:colOff>200024</xdr:colOff>
      <xdr:row>2</xdr:row>
      <xdr:rowOff>28574</xdr:rowOff>
    </xdr:to>
    <xdr:grpSp>
      <xdr:nvGrpSpPr>
        <xdr:cNvPr id="4" name="Group 3">
          <a:hlinkClick xmlns:r="http://schemas.openxmlformats.org/officeDocument/2006/relationships" r:id="rId1"/>
        </xdr:cNvPr>
        <xdr:cNvGrpSpPr/>
      </xdr:nvGrpSpPr>
      <xdr:grpSpPr>
        <a:xfrm>
          <a:off x="7877175" y="66675"/>
          <a:ext cx="2400299" cy="409574"/>
          <a:chOff x="6638926" y="304800"/>
          <a:chExt cx="2343149" cy="447675"/>
        </a:xfrm>
      </xdr:grpSpPr>
      <xdr:sp macro="" textlink="">
        <xdr:nvSpPr>
          <xdr:cNvPr id="5" name="Heart 4">
            <a:hlinkClick xmlns:r="http://schemas.openxmlformats.org/officeDocument/2006/relationships" r:id="rId2"/>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DMNV</a:t>
            </a:r>
          </a:p>
        </xdr:txBody>
      </xdr:sp>
      <xdr:sp macro="" textlink="">
        <xdr:nvSpPr>
          <xdr:cNvPr id="6" name="Left Arrow 5">
            <a:hlinkClick xmlns:r="http://schemas.openxmlformats.org/officeDocument/2006/relationships" r:id="rId1"/>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7" name="Right Arrow 6">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PLHD</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0</xdr:colOff>
      <xdr:row>3</xdr:row>
      <xdr:rowOff>9525</xdr:rowOff>
    </xdr:from>
    <xdr:to>
      <xdr:col>9</xdr:col>
      <xdr:colOff>9525</xdr:colOff>
      <xdr:row>3</xdr:row>
      <xdr:rowOff>9525</xdr:rowOff>
    </xdr:to>
    <xdr:cxnSp macro="">
      <xdr:nvCxnSpPr>
        <xdr:cNvPr id="6" name="Straight Connector 5"/>
        <xdr:cNvCxnSpPr/>
      </xdr:nvCxnSpPr>
      <xdr:spPr>
        <a:xfrm>
          <a:off x="762000" y="704850"/>
          <a:ext cx="61912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28575</xdr:colOff>
      <xdr:row>3</xdr:row>
      <xdr:rowOff>28575</xdr:rowOff>
    </xdr:from>
    <xdr:to>
      <xdr:col>30</xdr:col>
      <xdr:colOff>28575</xdr:colOff>
      <xdr:row>3</xdr:row>
      <xdr:rowOff>28575</xdr:rowOff>
    </xdr:to>
    <xdr:cxnSp macro="">
      <xdr:nvCxnSpPr>
        <xdr:cNvPr id="7" name="Straight Connector 6"/>
        <xdr:cNvCxnSpPr/>
      </xdr:nvCxnSpPr>
      <xdr:spPr>
        <a:xfrm>
          <a:off x="3686175" y="723900"/>
          <a:ext cx="91440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114300</xdr:colOff>
      <xdr:row>0</xdr:row>
      <xdr:rowOff>38100</xdr:rowOff>
    </xdr:from>
    <xdr:to>
      <xdr:col>49</xdr:col>
      <xdr:colOff>238124</xdr:colOff>
      <xdr:row>2</xdr:row>
      <xdr:rowOff>19049</xdr:rowOff>
    </xdr:to>
    <xdr:grpSp>
      <xdr:nvGrpSpPr>
        <xdr:cNvPr id="4" name="Group 3">
          <a:hlinkClick xmlns:r="http://schemas.openxmlformats.org/officeDocument/2006/relationships" r:id="rId1"/>
        </xdr:cNvPr>
        <xdr:cNvGrpSpPr/>
      </xdr:nvGrpSpPr>
      <xdr:grpSpPr>
        <a:xfrm>
          <a:off x="7781925" y="38100"/>
          <a:ext cx="2400299" cy="409574"/>
          <a:chOff x="6638926" y="304800"/>
          <a:chExt cx="2343149" cy="447675"/>
        </a:xfrm>
      </xdr:grpSpPr>
      <xdr:sp macro="" textlink="">
        <xdr:nvSpPr>
          <xdr:cNvPr id="5" name="Heart 4">
            <a:hlinkClick xmlns:r="http://schemas.openxmlformats.org/officeDocument/2006/relationships" r:id="rId2"/>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DMNV</a:t>
            </a:r>
          </a:p>
        </xdr:txBody>
      </xdr:sp>
      <xdr:sp macro="" textlink="">
        <xdr:nvSpPr>
          <xdr:cNvPr id="8" name="Left Arrow 7">
            <a:hlinkClick xmlns:r="http://schemas.openxmlformats.org/officeDocument/2006/relationships" r:id="rId1"/>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HDLD</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0</xdr:colOff>
      <xdr:row>3</xdr:row>
      <xdr:rowOff>9525</xdr:rowOff>
    </xdr:from>
    <xdr:to>
      <xdr:col>9</xdr:col>
      <xdr:colOff>9525</xdr:colOff>
      <xdr:row>3</xdr:row>
      <xdr:rowOff>9525</xdr:rowOff>
    </xdr:to>
    <xdr:cxnSp macro="">
      <xdr:nvCxnSpPr>
        <xdr:cNvPr id="6" name="Straight Connector 5"/>
        <xdr:cNvCxnSpPr/>
      </xdr:nvCxnSpPr>
      <xdr:spPr>
        <a:xfrm>
          <a:off x="762000" y="638175"/>
          <a:ext cx="61912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28575</xdr:colOff>
      <xdr:row>3</xdr:row>
      <xdr:rowOff>28575</xdr:rowOff>
    </xdr:from>
    <xdr:to>
      <xdr:col>30</xdr:col>
      <xdr:colOff>28575</xdr:colOff>
      <xdr:row>3</xdr:row>
      <xdr:rowOff>28575</xdr:rowOff>
    </xdr:to>
    <xdr:cxnSp macro="">
      <xdr:nvCxnSpPr>
        <xdr:cNvPr id="7" name="Straight Connector 6"/>
        <xdr:cNvCxnSpPr/>
      </xdr:nvCxnSpPr>
      <xdr:spPr>
        <a:xfrm>
          <a:off x="3686175" y="657225"/>
          <a:ext cx="91440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114300</xdr:colOff>
      <xdr:row>0</xdr:row>
      <xdr:rowOff>38100</xdr:rowOff>
    </xdr:from>
    <xdr:to>
      <xdr:col>49</xdr:col>
      <xdr:colOff>238124</xdr:colOff>
      <xdr:row>2</xdr:row>
      <xdr:rowOff>19049</xdr:rowOff>
    </xdr:to>
    <xdr:grpSp>
      <xdr:nvGrpSpPr>
        <xdr:cNvPr id="8" name="Group 7">
          <a:hlinkClick xmlns:r="http://schemas.openxmlformats.org/officeDocument/2006/relationships" r:id="rId1"/>
        </xdr:cNvPr>
        <xdr:cNvGrpSpPr/>
      </xdr:nvGrpSpPr>
      <xdr:grpSpPr>
        <a:xfrm>
          <a:off x="7686675" y="38100"/>
          <a:ext cx="2400299" cy="409574"/>
          <a:chOff x="6638926" y="304800"/>
          <a:chExt cx="2343149" cy="447675"/>
        </a:xfrm>
      </xdr:grpSpPr>
      <xdr:sp macro="" textlink="">
        <xdr:nvSpPr>
          <xdr:cNvPr id="9" name="Heart 8">
            <a:hlinkClick xmlns:r="http://schemas.openxmlformats.org/officeDocument/2006/relationships" r:id="rId2"/>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DMNV</a:t>
            </a:r>
          </a:p>
        </xdr:txBody>
      </xdr:sp>
      <xdr:sp macro="" textlink="">
        <xdr:nvSpPr>
          <xdr:cNvPr id="10" name="Left Arrow 9">
            <a:hlinkClick xmlns:r="http://schemas.openxmlformats.org/officeDocument/2006/relationships" r:id="rId1"/>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11" name="Right Arrow 10">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HDLD</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46</xdr:col>
      <xdr:colOff>276225</xdr:colOff>
      <xdr:row>0</xdr:row>
      <xdr:rowOff>28575</xdr:rowOff>
    </xdr:from>
    <xdr:to>
      <xdr:col>49</xdr:col>
      <xdr:colOff>400049</xdr:colOff>
      <xdr:row>2</xdr:row>
      <xdr:rowOff>57149</xdr:rowOff>
    </xdr:to>
    <xdr:grpSp>
      <xdr:nvGrpSpPr>
        <xdr:cNvPr id="18" name="Group 17">
          <a:hlinkClick xmlns:r="http://schemas.openxmlformats.org/officeDocument/2006/relationships" r:id="rId1"/>
        </xdr:cNvPr>
        <xdr:cNvGrpSpPr/>
      </xdr:nvGrpSpPr>
      <xdr:grpSpPr>
        <a:xfrm>
          <a:off x="8172450" y="28575"/>
          <a:ext cx="2400299" cy="457199"/>
          <a:chOff x="6638926" y="304800"/>
          <a:chExt cx="2343149" cy="447675"/>
        </a:xfrm>
      </xdr:grpSpPr>
      <xdr:sp macro="" textlink="">
        <xdr:nvSpPr>
          <xdr:cNvPr id="19" name="Heart 18">
            <a:hlinkClick xmlns:r="http://schemas.openxmlformats.org/officeDocument/2006/relationships" r:id="rId2"/>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DMNV</a:t>
            </a:r>
          </a:p>
        </xdr:txBody>
      </xdr:sp>
      <xdr:sp macro="" textlink="">
        <xdr:nvSpPr>
          <xdr:cNvPr id="20" name="Left Arrow 19">
            <a:hlinkClick xmlns:r="http://schemas.openxmlformats.org/officeDocument/2006/relationships" r:id="rId1"/>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21" name="Right Arrow 20">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HDLD</a:t>
            </a:r>
          </a:p>
        </xdr:txBody>
      </xdr:sp>
    </xdr:grpSp>
    <xdr:clientData/>
  </xdr:twoCellAnchor>
  <xdr:twoCellAnchor>
    <xdr:from>
      <xdr:col>15</xdr:col>
      <xdr:colOff>123825</xdr:colOff>
      <xdr:row>3</xdr:row>
      <xdr:rowOff>19050</xdr:rowOff>
    </xdr:from>
    <xdr:to>
      <xdr:col>21</xdr:col>
      <xdr:colOff>123825</xdr:colOff>
      <xdr:row>3</xdr:row>
      <xdr:rowOff>19050</xdr:rowOff>
    </xdr:to>
    <xdr:cxnSp macro="">
      <xdr:nvCxnSpPr>
        <xdr:cNvPr id="23" name="Straight Connector 22"/>
        <xdr:cNvCxnSpPr/>
      </xdr:nvCxnSpPr>
      <xdr:spPr>
        <a:xfrm>
          <a:off x="2409825" y="647700"/>
          <a:ext cx="91440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123825</xdr:colOff>
      <xdr:row>2</xdr:row>
      <xdr:rowOff>0</xdr:rowOff>
    </xdr:from>
    <xdr:to>
      <xdr:col>39</xdr:col>
      <xdr:colOff>161924</xdr:colOff>
      <xdr:row>5</xdr:row>
      <xdr:rowOff>76200</xdr:rowOff>
    </xdr:to>
    <xdr:sp macro="" textlink="">
      <xdr:nvSpPr>
        <xdr:cNvPr id="28" name="Rectangle 27"/>
        <xdr:cNvSpPr/>
      </xdr:nvSpPr>
      <xdr:spPr>
        <a:xfrm>
          <a:off x="4086225" y="428625"/>
          <a:ext cx="1895474" cy="676275"/>
        </a:xfrm>
        <a:prstGeom prst="rect">
          <a:avLst/>
        </a:prstGeom>
        <a:solidFill>
          <a:schemeClr val="bg1"/>
        </a:solidFill>
        <a:ln w="3175">
          <a:solidFill>
            <a:schemeClr val="tx1"/>
          </a:solidFill>
        </a:ln>
      </xdr:spPr>
      <xdr:style>
        <a:lnRef idx="2">
          <a:schemeClr val="accent6"/>
        </a:lnRef>
        <a:fillRef idx="1">
          <a:schemeClr val="lt1"/>
        </a:fillRef>
        <a:effectRef idx="0">
          <a:schemeClr val="accent6"/>
        </a:effectRef>
        <a:fontRef idx="minor">
          <a:schemeClr val="dk1"/>
        </a:fontRef>
      </xdr:style>
      <xdr:txBody>
        <a:bodyPr rtlCol="0" anchor="t"/>
        <a:lstStyle/>
        <a:p>
          <a:pPr algn="ctr"/>
          <a:r>
            <a:rPr lang="en-US" sz="1000">
              <a:latin typeface="Times New Roman" pitchFamily="18" charset="0"/>
              <a:cs typeface="Times New Roman" pitchFamily="18" charset="0"/>
            </a:rPr>
            <a:t>Mẫu số: </a:t>
          </a:r>
          <a:r>
            <a:rPr lang="en-US" sz="1000" b="1">
              <a:latin typeface="Times New Roman" pitchFamily="18" charset="0"/>
              <a:cs typeface="Times New Roman" pitchFamily="18" charset="0"/>
            </a:rPr>
            <a:t>02/CK-TNCN</a:t>
          </a:r>
        </a:p>
        <a:p>
          <a:pPr algn="ctr"/>
          <a:r>
            <a:rPr lang="en-US" sz="1000" i="1">
              <a:latin typeface="Times New Roman" pitchFamily="18" charset="0"/>
              <a:cs typeface="Times New Roman" pitchFamily="18" charset="0"/>
            </a:rPr>
            <a:t>(Ban</a:t>
          </a:r>
          <a:r>
            <a:rPr lang="en-US" sz="1000" i="1" baseline="0">
              <a:latin typeface="Times New Roman" pitchFamily="18" charset="0"/>
              <a:cs typeface="Times New Roman" pitchFamily="18" charset="0"/>
            </a:rPr>
            <a:t> hành kèm theo Thông t</a:t>
          </a:r>
          <a:r>
            <a:rPr lang="vi-VN" sz="1000" i="1" baseline="0">
              <a:latin typeface="Times New Roman" pitchFamily="18" charset="0"/>
              <a:cs typeface="Times New Roman" pitchFamily="18" charset="0"/>
            </a:rPr>
            <a:t>ư</a:t>
          </a:r>
          <a:endParaRPr lang="en-US" sz="1000" i="1" baseline="0">
            <a:latin typeface="Times New Roman" pitchFamily="18" charset="0"/>
            <a:cs typeface="Times New Roman" pitchFamily="18" charset="0"/>
          </a:endParaRPr>
        </a:p>
        <a:p>
          <a:pPr algn="ctr"/>
          <a:r>
            <a:rPr lang="en-US" sz="1000" i="1" baseline="0">
              <a:latin typeface="Times New Roman" pitchFamily="18" charset="0"/>
              <a:cs typeface="Times New Roman" pitchFamily="18" charset="0"/>
            </a:rPr>
            <a:t>số 92/2015/TT-BTC ngày</a:t>
          </a:r>
        </a:p>
        <a:p>
          <a:pPr algn="ctr"/>
          <a:r>
            <a:rPr lang="en-US" sz="1000" i="1" baseline="0">
              <a:latin typeface="Times New Roman" pitchFamily="18" charset="0"/>
              <a:cs typeface="Times New Roman" pitchFamily="18" charset="0"/>
            </a:rPr>
            <a:t>15/6/2015 của Bộ Tài chính)</a:t>
          </a:r>
          <a:endParaRPr lang="en-US" sz="1000" i="1">
            <a:latin typeface="Times New Roman" pitchFamily="18" charset="0"/>
            <a:cs typeface="Times New Roman" pitchFamily="18" charset="0"/>
          </a:endParaRPr>
        </a:p>
      </xdr:txBody>
    </xdr:sp>
    <xdr:clientData/>
  </xdr:twoCellAnchor>
  <xdr:twoCellAnchor>
    <xdr:from>
      <xdr:col>20</xdr:col>
      <xdr:colOff>19050</xdr:colOff>
      <xdr:row>11</xdr:row>
      <xdr:rowOff>95250</xdr:rowOff>
    </xdr:from>
    <xdr:to>
      <xdr:col>23</xdr:col>
      <xdr:colOff>0</xdr:colOff>
      <xdr:row>11</xdr:row>
      <xdr:rowOff>95250</xdr:rowOff>
    </xdr:to>
    <xdr:cxnSp macro="">
      <xdr:nvCxnSpPr>
        <xdr:cNvPr id="10" name="Straight Connector 9"/>
        <xdr:cNvCxnSpPr/>
      </xdr:nvCxnSpPr>
      <xdr:spPr>
        <a:xfrm>
          <a:off x="3067050" y="2381250"/>
          <a:ext cx="4381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DLD/BGE-Data_HSC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DLD/Excel%20nhan%20su%20tien%20luo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bcxyz270416/Phan%20mem%20Excel%20ke%20toan/PHAN%20MEM%20KE%20TOAN%20EXCEL%20V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
      <sheetName val="Data"/>
      <sheetName val="HDLD_TVU"/>
      <sheetName val="BCK_AT"/>
      <sheetName val="BCK_TNCN"/>
      <sheetName val="Sheet1"/>
      <sheetName val="Sheet2"/>
    </sheetNames>
    <sheetDataSet>
      <sheetData sheetId="0" refreshError="1"/>
      <sheetData sheetId="1">
        <row r="2">
          <cell r="D2">
            <v>3</v>
          </cell>
        </row>
        <row r="4">
          <cell r="C4" t="str">
            <v>001/HĐLĐTV/BGE-2012</v>
          </cell>
          <cell r="D4" t="str">
            <v>Vương Thế Sơn</v>
          </cell>
          <cell r="E4" t="str">
            <v>Nam</v>
          </cell>
          <cell r="F4" t="str">
            <v>Thợ bậc 2/7</v>
          </cell>
          <cell r="G4" t="str">
            <v>Lao động phổ thông</v>
          </cell>
          <cell r="H4" t="str">
            <v>Khu công nghiệp Nomura - An Dương - Hải Phòng</v>
          </cell>
          <cell r="I4" t="str">
            <v>08/1976</v>
          </cell>
          <cell r="J4" t="str">
            <v>An Bình, Thuận Thành, Bắc Ninh</v>
          </cell>
          <cell r="K4" t="str">
            <v>8302158686</v>
          </cell>
          <cell r="L4">
            <v>41332</v>
          </cell>
          <cell r="M4" t="str">
            <v>CCT Hà Đông</v>
          </cell>
          <cell r="N4" t="str">
            <v>125064302</v>
          </cell>
          <cell r="O4">
            <v>40371</v>
          </cell>
          <cell r="P4" t="str">
            <v>CA.Bắc Ninh</v>
          </cell>
          <cell r="Q4" t="str">
            <v>An Bình, Thuận Thành, Bắc Ninh</v>
          </cell>
          <cell r="R4" t="str">
            <v>Thời vụ dưới 3 tháng</v>
          </cell>
          <cell r="S4">
            <v>41091</v>
          </cell>
          <cell r="T4">
            <v>41167</v>
          </cell>
          <cell r="U4" t="str">
            <v>SRV3</v>
          </cell>
        </row>
        <row r="5">
          <cell r="C5" t="str">
            <v>002/HĐLĐTV/BGE-2012</v>
          </cell>
          <cell r="D5" t="str">
            <v>Trần Văn Thông</v>
          </cell>
          <cell r="E5" t="str">
            <v>Nam</v>
          </cell>
          <cell r="F5" t="str">
            <v>Thợ bậc 2/7</v>
          </cell>
          <cell r="G5" t="str">
            <v>Lao động phổ thông</v>
          </cell>
          <cell r="H5" t="str">
            <v>Khu công nghiệp Nomura - An Dương - Hải Phòng</v>
          </cell>
          <cell r="I5">
            <v>25971</v>
          </cell>
          <cell r="J5" t="str">
            <v>Tử Du, Lập Thạch, Vĩnh Phúc</v>
          </cell>
          <cell r="K5" t="str">
            <v>8233818233</v>
          </cell>
          <cell r="L5">
            <v>41165</v>
          </cell>
          <cell r="M5" t="str">
            <v>CT Hà Nội</v>
          </cell>
          <cell r="N5" t="str">
            <v>135388308</v>
          </cell>
          <cell r="O5">
            <v>38644</v>
          </cell>
          <cell r="P5" t="str">
            <v>CA.Vĩnh Phúc</v>
          </cell>
          <cell r="Q5" t="str">
            <v>Tử Du, Lập Thạch, Vĩnh Phúc</v>
          </cell>
          <cell r="R5" t="str">
            <v>Thời vụ dưới 3 tháng</v>
          </cell>
          <cell r="S5">
            <v>41091</v>
          </cell>
          <cell r="T5">
            <v>41167</v>
          </cell>
          <cell r="U5" t="str">
            <v>SRV3</v>
          </cell>
        </row>
        <row r="6">
          <cell r="C6" t="str">
            <v>003/HĐLĐTV/BGE-2012</v>
          </cell>
          <cell r="D6" t="str">
            <v>La Văn Tơi</v>
          </cell>
          <cell r="E6" t="str">
            <v>Nam</v>
          </cell>
          <cell r="F6" t="str">
            <v>Thợ bậc 2/7</v>
          </cell>
          <cell r="G6" t="str">
            <v>Lao động phổ thông</v>
          </cell>
          <cell r="H6" t="str">
            <v>Khu công nghiệp Nomura - An Dương - Hải Phòng</v>
          </cell>
          <cell r="I6">
            <v>23660</v>
          </cell>
          <cell r="J6" t="str">
            <v>Tam Thái, Tương Dương, Nghệ An</v>
          </cell>
          <cell r="K6" t="str">
            <v>8159171268</v>
          </cell>
          <cell r="L6">
            <v>41128</v>
          </cell>
          <cell r="M6" t="str">
            <v>CCT Tương Dương</v>
          </cell>
          <cell r="N6" t="str">
            <v>181895984</v>
          </cell>
          <cell r="O6">
            <v>38883</v>
          </cell>
          <cell r="P6" t="str">
            <v>CA.Nghệ An</v>
          </cell>
          <cell r="Q6" t="str">
            <v>Tam Thái, Tương Dương, Nghệ An</v>
          </cell>
          <cell r="R6" t="str">
            <v>Thời vụ dưới 3 tháng</v>
          </cell>
          <cell r="S6">
            <v>41091</v>
          </cell>
          <cell r="T6">
            <v>41167</v>
          </cell>
          <cell r="U6" t="str">
            <v>SRV3</v>
          </cell>
        </row>
        <row r="7">
          <cell r="C7" t="str">
            <v>004/HĐLĐTV/BGE-2012</v>
          </cell>
          <cell r="D7" t="str">
            <v>Lê Văn Lạc</v>
          </cell>
          <cell r="E7" t="str">
            <v>Nam</v>
          </cell>
          <cell r="F7" t="str">
            <v>Thợ bậc 2/7</v>
          </cell>
          <cell r="G7" t="str">
            <v>Lao động phổ thông</v>
          </cell>
          <cell r="H7" t="str">
            <v>Khu công nghiệp Nomura - An Dương - Hải Phòng</v>
          </cell>
          <cell r="I7">
            <v>27783</v>
          </cell>
          <cell r="J7" t="str">
            <v>Tổ 17, Khuê Trung, Cẩm Lệ, Đà Nẵng</v>
          </cell>
          <cell r="K7" t="str">
            <v>8302158693</v>
          </cell>
          <cell r="L7">
            <v>41332</v>
          </cell>
          <cell r="M7" t="str">
            <v>CCT Hà Đông</v>
          </cell>
          <cell r="N7" t="str">
            <v>201356547</v>
          </cell>
          <cell r="O7">
            <v>40947</v>
          </cell>
          <cell r="P7" t="str">
            <v>CA.Đà Nẵng</v>
          </cell>
          <cell r="Q7" t="str">
            <v>Tổ 17, Khuê Trung, Cẩm Lệ, Đà Nẵng</v>
          </cell>
          <cell r="R7" t="str">
            <v>Thời vụ dưới 3 tháng</v>
          </cell>
          <cell r="S7">
            <v>41091</v>
          </cell>
          <cell r="T7">
            <v>41167</v>
          </cell>
          <cell r="U7" t="str">
            <v>SRV3</v>
          </cell>
        </row>
        <row r="8">
          <cell r="C8" t="str">
            <v>005/HĐLĐTV/BGE-2012</v>
          </cell>
          <cell r="D8" t="str">
            <v>Dương Ngô Đức</v>
          </cell>
          <cell r="E8" t="str">
            <v>Nam</v>
          </cell>
          <cell r="F8" t="str">
            <v>Thợ bậc 2/7</v>
          </cell>
          <cell r="G8" t="str">
            <v>Lao động phổ thông</v>
          </cell>
          <cell r="H8" t="str">
            <v>Khu công nghiệp Nomura - An Dương - Hải Phòng</v>
          </cell>
          <cell r="I8" t="str">
            <v>05/1982</v>
          </cell>
          <cell r="J8" t="str">
            <v>Ngọc Vân, Tân Yên, Bắc Giang</v>
          </cell>
          <cell r="K8" t="str">
            <v>8302158703</v>
          </cell>
          <cell r="L8">
            <v>41332</v>
          </cell>
          <cell r="M8" t="str">
            <v>CCT Hà Đông</v>
          </cell>
          <cell r="N8" t="str">
            <v>121999468</v>
          </cell>
          <cell r="O8">
            <v>39556</v>
          </cell>
          <cell r="P8" t="str">
            <v>CA.Bắc Giang</v>
          </cell>
          <cell r="Q8" t="str">
            <v>Ngọc Vân, Tân Yên, Bắc Giang</v>
          </cell>
          <cell r="R8" t="str">
            <v>Thời vụ dưới 3 tháng</v>
          </cell>
          <cell r="S8">
            <v>41091</v>
          </cell>
          <cell r="T8">
            <v>41167</v>
          </cell>
          <cell r="U8" t="str">
            <v>SRV3</v>
          </cell>
        </row>
        <row r="9">
          <cell r="C9" t="str">
            <v>006/HĐLĐTV/BGE-2012</v>
          </cell>
          <cell r="D9" t="str">
            <v>Phan Nho Vượng</v>
          </cell>
          <cell r="E9" t="str">
            <v>Nam</v>
          </cell>
          <cell r="F9" t="str">
            <v>Thợ bậc 2/7</v>
          </cell>
          <cell r="G9" t="str">
            <v>Lao động phổ thông</v>
          </cell>
          <cell r="H9" t="str">
            <v>Khu công nghiệp Nomura - An Dương - Hải Phòng</v>
          </cell>
          <cell r="I9">
            <v>28246</v>
          </cell>
          <cell r="J9" t="str">
            <v>Đông Quang, Từ Sơn, Bắc Ninh</v>
          </cell>
          <cell r="K9" t="str">
            <v>8302158710</v>
          </cell>
          <cell r="L9">
            <v>41332</v>
          </cell>
          <cell r="M9" t="str">
            <v>CCT Hà Đông</v>
          </cell>
          <cell r="N9" t="str">
            <v>125178942</v>
          </cell>
          <cell r="O9">
            <v>37405</v>
          </cell>
          <cell r="P9" t="str">
            <v>CA.Bắc Ninh</v>
          </cell>
          <cell r="Q9" t="str">
            <v>Đông Quang, Từ Sơn, Bắc Ninh</v>
          </cell>
          <cell r="R9" t="str">
            <v>Thời vụ dưới 3 tháng</v>
          </cell>
          <cell r="S9">
            <v>41091</v>
          </cell>
          <cell r="T9">
            <v>41167</v>
          </cell>
          <cell r="U9" t="str">
            <v>SRV3</v>
          </cell>
        </row>
        <row r="10">
          <cell r="C10" t="str">
            <v>007/HĐLĐTV/BGE-2012</v>
          </cell>
          <cell r="D10" t="str">
            <v>Nguyễn Thành Hoàn</v>
          </cell>
          <cell r="E10" t="str">
            <v>Nam</v>
          </cell>
          <cell r="F10" t="str">
            <v>Thợ bậc 2/7</v>
          </cell>
          <cell r="G10" t="str">
            <v>Lao động phổ thông</v>
          </cell>
          <cell r="H10" t="str">
            <v>Khu công nghiệp Nomura - An Dương - Hải Phòng</v>
          </cell>
          <cell r="I10">
            <v>28187</v>
          </cell>
          <cell r="J10" t="str">
            <v>An Bình, Thuận Thành, Bắc Ninh</v>
          </cell>
          <cell r="K10" t="str">
            <v>8302158728</v>
          </cell>
          <cell r="L10">
            <v>41332</v>
          </cell>
          <cell r="M10" t="str">
            <v>CCT Hà Đông</v>
          </cell>
          <cell r="N10" t="str">
            <v>125012847</v>
          </cell>
          <cell r="O10">
            <v>35595</v>
          </cell>
          <cell r="P10" t="str">
            <v>CA.Bắc Ninh</v>
          </cell>
          <cell r="Q10" t="str">
            <v>An Bình, Thuận Thành, Bắc Ninh</v>
          </cell>
          <cell r="R10" t="str">
            <v>Thời vụ dưới 3 tháng</v>
          </cell>
          <cell r="S10">
            <v>41091</v>
          </cell>
          <cell r="T10">
            <v>41167</v>
          </cell>
          <cell r="U10" t="str">
            <v>SRV3</v>
          </cell>
        </row>
        <row r="11">
          <cell r="C11" t="str">
            <v>008/HĐLĐTV/BGE-2012</v>
          </cell>
          <cell r="D11" t="str">
            <v>Lê Khả Năng</v>
          </cell>
          <cell r="E11" t="str">
            <v>Nam</v>
          </cell>
          <cell r="F11" t="str">
            <v>Thợ bậc 2/7</v>
          </cell>
          <cell r="G11" t="str">
            <v>Lao động phổ thông</v>
          </cell>
          <cell r="H11" t="str">
            <v>Khu công nghiệp Nomura - An Dương - Hải Phòng</v>
          </cell>
          <cell r="I11">
            <v>28643</v>
          </cell>
          <cell r="J11" t="str">
            <v>An Bình, Thuận Thành, Bắc Ninh</v>
          </cell>
          <cell r="K11" t="str">
            <v>8302158735</v>
          </cell>
          <cell r="L11">
            <v>41332</v>
          </cell>
          <cell r="M11" t="str">
            <v>CCT Hà Đông</v>
          </cell>
          <cell r="N11" t="str">
            <v>125410565</v>
          </cell>
          <cell r="O11">
            <v>41128</v>
          </cell>
          <cell r="P11" t="str">
            <v>CA.Bắc Ninh</v>
          </cell>
          <cell r="Q11" t="str">
            <v>An Bình, Thuận Thành, Bắc Ninh</v>
          </cell>
          <cell r="R11" t="str">
            <v>Thời vụ dưới 3 tháng</v>
          </cell>
          <cell r="S11">
            <v>41091</v>
          </cell>
          <cell r="T11">
            <v>41167</v>
          </cell>
          <cell r="U11" t="str">
            <v>SRV3</v>
          </cell>
        </row>
        <row r="12">
          <cell r="C12" t="str">
            <v>009/HĐLĐTV/BGE-2012</v>
          </cell>
          <cell r="D12" t="str">
            <v>Nguyễn Văn Hải</v>
          </cell>
          <cell r="E12" t="str">
            <v>Nam</v>
          </cell>
          <cell r="F12" t="str">
            <v>Thợ bậc 2/7</v>
          </cell>
          <cell r="G12" t="str">
            <v>Lao động phổ thông</v>
          </cell>
          <cell r="H12" t="str">
            <v>Khu công nghiệp Nomura - An Dương - Hải Phòng</v>
          </cell>
          <cell r="I12">
            <v>29743</v>
          </cell>
          <cell r="J12" t="str">
            <v>An Bình, Thuận Thành, Bắc Ninh</v>
          </cell>
          <cell r="K12" t="str">
            <v>8302158742</v>
          </cell>
          <cell r="L12">
            <v>41332</v>
          </cell>
          <cell r="M12" t="str">
            <v>CCT Hà Đông</v>
          </cell>
          <cell r="N12" t="str">
            <v>125030718</v>
          </cell>
          <cell r="O12">
            <v>40059</v>
          </cell>
          <cell r="P12" t="str">
            <v>CA.Bắc Ninh</v>
          </cell>
          <cell r="Q12" t="str">
            <v>An Bình, Thuận Thành, Bắc Ninh</v>
          </cell>
          <cell r="R12" t="str">
            <v>Thời vụ dưới 3 tháng</v>
          </cell>
          <cell r="S12">
            <v>41091</v>
          </cell>
          <cell r="T12">
            <v>41167</v>
          </cell>
          <cell r="U12" t="str">
            <v>SRV3</v>
          </cell>
        </row>
        <row r="13">
          <cell r="C13" t="str">
            <v>010/HĐLĐTV/BGE-2012</v>
          </cell>
          <cell r="D13" t="str">
            <v>Vương Văn Dũng</v>
          </cell>
          <cell r="E13" t="str">
            <v>Nam</v>
          </cell>
          <cell r="F13" t="str">
            <v>Thợ bậc 2/7</v>
          </cell>
          <cell r="G13" t="str">
            <v>Lao động phổ thông</v>
          </cell>
          <cell r="H13" t="str">
            <v>Khu công nghiệp Nomura - An Dương - Hải Phòng</v>
          </cell>
          <cell r="I13">
            <v>27844</v>
          </cell>
          <cell r="J13" t="str">
            <v>An Bình, Thuận Thành, Bắc Ninh</v>
          </cell>
          <cell r="K13" t="str">
            <v>8169674334</v>
          </cell>
          <cell r="L13">
            <v>41135</v>
          </cell>
          <cell r="M13" t="str">
            <v>CCT Thuận Thành</v>
          </cell>
          <cell r="N13" t="str">
            <v>125130349</v>
          </cell>
          <cell r="O13">
            <v>36957</v>
          </cell>
          <cell r="P13" t="str">
            <v>CA.Bắc Ninh</v>
          </cell>
          <cell r="Q13" t="str">
            <v>An Bình, Thuận Thành, Bắc Ninh</v>
          </cell>
          <cell r="R13" t="str">
            <v>Thời vụ dưới 3 tháng</v>
          </cell>
          <cell r="S13">
            <v>41091</v>
          </cell>
          <cell r="T13">
            <v>41167</v>
          </cell>
          <cell r="U13" t="str">
            <v>SRV3</v>
          </cell>
        </row>
        <row r="14">
          <cell r="C14" t="str">
            <v>011/HĐLĐTV/BGE-2012</v>
          </cell>
          <cell r="D14" t="str">
            <v>Nguyễn Đức Trịnh</v>
          </cell>
          <cell r="E14" t="str">
            <v>Nam</v>
          </cell>
          <cell r="F14" t="str">
            <v>Thợ bậc 2/7</v>
          </cell>
          <cell r="G14" t="str">
            <v>Lao động phổ thông</v>
          </cell>
          <cell r="H14" t="str">
            <v>Khu công nghiệp Nomura - An Dương - Hải Phòng</v>
          </cell>
          <cell r="I14">
            <v>26230</v>
          </cell>
          <cell r="J14" t="str">
            <v>An Bình, Thuận Thành, Bắc Ninh</v>
          </cell>
          <cell r="K14" t="str">
            <v>8169674750</v>
          </cell>
          <cell r="L14">
            <v>41135</v>
          </cell>
          <cell r="M14" t="str">
            <v>CCT Thuận Thành</v>
          </cell>
          <cell r="N14" t="str">
            <v>125130303</v>
          </cell>
          <cell r="O14">
            <v>36957</v>
          </cell>
          <cell r="P14" t="str">
            <v>CA.Bắc Ninh</v>
          </cell>
          <cell r="Q14" t="str">
            <v>An Bình, Thuận Thành, Bắc Ninh</v>
          </cell>
          <cell r="R14" t="str">
            <v>Thời vụ dưới 3 tháng</v>
          </cell>
          <cell r="S14">
            <v>41091</v>
          </cell>
          <cell r="T14">
            <v>41167</v>
          </cell>
          <cell r="U14" t="str">
            <v>SRV3</v>
          </cell>
        </row>
        <row r="15">
          <cell r="C15" t="str">
            <v>012/HĐLĐTV/BGE-2012</v>
          </cell>
          <cell r="D15" t="str">
            <v>Đỗ Đức Trọng</v>
          </cell>
          <cell r="E15" t="str">
            <v>Nam</v>
          </cell>
          <cell r="F15" t="str">
            <v>Thợ bậc 2/7</v>
          </cell>
          <cell r="G15" t="str">
            <v>Lao động phổ thông</v>
          </cell>
          <cell r="H15" t="str">
            <v>Khu công nghiệp Nomura - An Dương - Hải Phòng</v>
          </cell>
          <cell r="I15">
            <v>31732</v>
          </cell>
          <cell r="J15" t="str">
            <v>Minh Thanh, Sơn Dương, Tuyên Quang</v>
          </cell>
          <cell r="K15" t="str">
            <v>8302158767</v>
          </cell>
          <cell r="L15">
            <v>41332</v>
          </cell>
          <cell r="M15" t="str">
            <v>CCT Hà Đông</v>
          </cell>
          <cell r="N15" t="str">
            <v>070739380</v>
          </cell>
          <cell r="O15">
            <v>38059</v>
          </cell>
          <cell r="P15" t="str">
            <v>CA.Tuyên Quang</v>
          </cell>
          <cell r="Q15" t="str">
            <v>Minh Thanh, Sơn Dương, Tuyên Quang</v>
          </cell>
          <cell r="R15" t="str">
            <v>Thời vụ dưới 3 tháng</v>
          </cell>
          <cell r="S15">
            <v>41091</v>
          </cell>
          <cell r="T15">
            <v>41167</v>
          </cell>
          <cell r="U15" t="str">
            <v>SRV3</v>
          </cell>
        </row>
        <row r="16">
          <cell r="C16" t="str">
            <v>013/HĐLĐTV/BGE-2012</v>
          </cell>
          <cell r="D16" t="str">
            <v>Nguyễn Văn Toản</v>
          </cell>
          <cell r="E16" t="str">
            <v>Nam</v>
          </cell>
          <cell r="F16" t="str">
            <v>Thợ bậc 2/7</v>
          </cell>
          <cell r="G16" t="str">
            <v>Lao động phổ thông</v>
          </cell>
          <cell r="H16" t="str">
            <v>Khu công nghiệp Nomura - An Dương - Hải Phòng</v>
          </cell>
          <cell r="I16">
            <v>30012</v>
          </cell>
          <cell r="J16" t="str">
            <v>Minh Thanh, Sơn Dương, Tuyên Quang</v>
          </cell>
          <cell r="K16" t="str">
            <v>8302158774</v>
          </cell>
          <cell r="L16">
            <v>41332</v>
          </cell>
          <cell r="M16" t="str">
            <v>CCT Hà Đông</v>
          </cell>
          <cell r="N16" t="str">
            <v>070713663</v>
          </cell>
          <cell r="O16">
            <v>37786</v>
          </cell>
          <cell r="P16" t="str">
            <v>CA.Tuyên Quang</v>
          </cell>
          <cell r="Q16" t="str">
            <v>Minh Thanh, Sơn Dương, Tuyên Quang</v>
          </cell>
          <cell r="R16" t="str">
            <v>Thời vụ dưới 3 tháng</v>
          </cell>
          <cell r="S16">
            <v>41091</v>
          </cell>
          <cell r="T16">
            <v>41167</v>
          </cell>
          <cell r="U16" t="str">
            <v>SRV3</v>
          </cell>
        </row>
        <row r="17">
          <cell r="C17" t="str">
            <v>014/HĐLĐTV/BGE-2012</v>
          </cell>
          <cell r="D17" t="str">
            <v>Nguyễn Đức Tài</v>
          </cell>
          <cell r="E17" t="str">
            <v>Nam</v>
          </cell>
          <cell r="F17" t="str">
            <v>Thợ bậc 2/7</v>
          </cell>
          <cell r="G17" t="str">
            <v>Lao động phổ thông</v>
          </cell>
          <cell r="H17" t="str">
            <v>Khu công nghiệp Nomura - An Dương - Hải Phòng</v>
          </cell>
          <cell r="I17">
            <v>30928</v>
          </cell>
          <cell r="J17" t="str">
            <v>Minh Thanh, Sơn Dương, Tuyên Quang</v>
          </cell>
          <cell r="K17" t="str">
            <v>8302158781</v>
          </cell>
          <cell r="L17">
            <v>41332</v>
          </cell>
          <cell r="M17" t="str">
            <v>CCT Hà Đông</v>
          </cell>
          <cell r="N17" t="str">
            <v>070754157</v>
          </cell>
          <cell r="O17">
            <v>40585</v>
          </cell>
          <cell r="P17" t="str">
            <v>CA.Tuyên Quang</v>
          </cell>
          <cell r="Q17" t="str">
            <v>Minh Thanh, Sơn Dương, Tuyên Quang</v>
          </cell>
          <cell r="R17" t="str">
            <v>Thời vụ dưới 3 tháng</v>
          </cell>
          <cell r="S17">
            <v>41091</v>
          </cell>
          <cell r="T17">
            <v>41167</v>
          </cell>
          <cell r="U17" t="str">
            <v>SRV3</v>
          </cell>
        </row>
        <row r="18">
          <cell r="C18" t="str">
            <v>015/HĐLĐTV/BGE-2012</v>
          </cell>
          <cell r="D18" t="str">
            <v>Phùng Văn Hiếu</v>
          </cell>
          <cell r="E18" t="str">
            <v>Nam</v>
          </cell>
          <cell r="F18" t="str">
            <v>Thợ bậc 2/7</v>
          </cell>
          <cell r="G18" t="str">
            <v>Lao động phổ thông</v>
          </cell>
          <cell r="H18" t="str">
            <v>Khu công nghiệp Nomura - An Dương - Hải Phòng</v>
          </cell>
          <cell r="I18">
            <v>32090</v>
          </cell>
          <cell r="J18" t="str">
            <v>Đại An, Văn Quan, Lạng Sơn</v>
          </cell>
          <cell r="K18" t="str">
            <v>8302158799</v>
          </cell>
          <cell r="L18">
            <v>41332</v>
          </cell>
          <cell r="M18" t="str">
            <v>CCT Hà Đông</v>
          </cell>
          <cell r="N18" t="str">
            <v>082073145</v>
          </cell>
          <cell r="O18">
            <v>38701</v>
          </cell>
          <cell r="P18" t="str">
            <v>CA.Lạng Sơn</v>
          </cell>
          <cell r="Q18" t="str">
            <v>Đại An, Văn Quan, Lạng Sơn</v>
          </cell>
          <cell r="R18" t="str">
            <v>Thời vụ dưới 3 tháng</v>
          </cell>
          <cell r="S18">
            <v>41091</v>
          </cell>
          <cell r="T18">
            <v>41167</v>
          </cell>
          <cell r="U18" t="str">
            <v>SRV3</v>
          </cell>
        </row>
        <row r="19">
          <cell r="C19" t="str">
            <v>016/HĐLĐTV/BGE-2012</v>
          </cell>
          <cell r="D19" t="str">
            <v>Đặng Xuân Đức</v>
          </cell>
          <cell r="E19" t="str">
            <v>Nam</v>
          </cell>
          <cell r="F19" t="str">
            <v>Thợ bậc 2/7</v>
          </cell>
          <cell r="G19" t="str">
            <v>Lao động phổ thông</v>
          </cell>
          <cell r="H19" t="str">
            <v>Khu công nghiệp Nomura - An Dương - Hải Phòng</v>
          </cell>
          <cell r="I19">
            <v>34667</v>
          </cell>
          <cell r="J19" t="str">
            <v>Nam Sơn, Đô Lương, Nghệ An</v>
          </cell>
          <cell r="K19" t="str">
            <v>8302158809</v>
          </cell>
          <cell r="L19">
            <v>41332</v>
          </cell>
          <cell r="M19" t="str">
            <v>CCT Hà Đông</v>
          </cell>
          <cell r="N19" t="str">
            <v>187545868</v>
          </cell>
          <cell r="O19">
            <v>41110</v>
          </cell>
          <cell r="P19" t="str">
            <v>CA.Nghệ An</v>
          </cell>
          <cell r="Q19" t="str">
            <v>Nam Sơn, Đô Lương, Nghệ An</v>
          </cell>
          <cell r="R19" t="str">
            <v>Thời vụ dưới 3 tháng</v>
          </cell>
          <cell r="S19">
            <v>41091</v>
          </cell>
          <cell r="T19">
            <v>41167</v>
          </cell>
          <cell r="U19" t="str">
            <v>SRV3</v>
          </cell>
        </row>
        <row r="20">
          <cell r="C20" t="str">
            <v>017/HĐLĐTV/BGE-2012</v>
          </cell>
          <cell r="D20" t="str">
            <v>Nguyễn Hữu Ngọc</v>
          </cell>
          <cell r="E20" t="str">
            <v>Nam</v>
          </cell>
          <cell r="F20" t="str">
            <v>Thợ bậc 2/7</v>
          </cell>
          <cell r="G20" t="str">
            <v>Lao động phổ thông</v>
          </cell>
          <cell r="H20" t="str">
            <v>Khu công nghiệp Nomura - An Dương - Hải Phòng</v>
          </cell>
          <cell r="I20">
            <v>31923</v>
          </cell>
          <cell r="J20" t="str">
            <v>An Bình, Thuận Thành, Bắc Ninh</v>
          </cell>
          <cell r="K20" t="str">
            <v>8087321585</v>
          </cell>
          <cell r="L20">
            <v>40491</v>
          </cell>
          <cell r="M20" t="str">
            <v>CT Bắc Ninh</v>
          </cell>
          <cell r="N20" t="str">
            <v>125237188</v>
          </cell>
          <cell r="O20">
            <v>40878</v>
          </cell>
          <cell r="P20" t="str">
            <v>CA.Bắc Ninh</v>
          </cell>
          <cell r="Q20" t="str">
            <v>An Bình, Thuận Thành, Bắc Ninh</v>
          </cell>
          <cell r="R20" t="str">
            <v>Thời vụ dưới 3 tháng</v>
          </cell>
          <cell r="S20">
            <v>41091</v>
          </cell>
          <cell r="T20">
            <v>41167</v>
          </cell>
          <cell r="U20" t="str">
            <v>SRV3</v>
          </cell>
        </row>
        <row r="21">
          <cell r="C21" t="str">
            <v>018/HĐLĐTV/BGE-2012</v>
          </cell>
          <cell r="D21" t="str">
            <v>Dương Ngô Nghị</v>
          </cell>
          <cell r="E21" t="str">
            <v>Nam</v>
          </cell>
          <cell r="F21" t="str">
            <v>Thợ bậc 2/7</v>
          </cell>
          <cell r="G21" t="str">
            <v>Lao động phổ thông</v>
          </cell>
          <cell r="H21" t="str">
            <v>Khu công nghiệp Nomura - An Dương - Hải Phòng</v>
          </cell>
          <cell r="I21">
            <v>26779</v>
          </cell>
          <cell r="J21" t="str">
            <v>Đại Hóa, Tân Yên, Bắc Giang</v>
          </cell>
          <cell r="K21" t="str">
            <v>8306478380</v>
          </cell>
          <cell r="L21">
            <v>40530</v>
          </cell>
          <cell r="M21" t="str">
            <v>CCT Việt Yên</v>
          </cell>
          <cell r="N21" t="str">
            <v>121662710</v>
          </cell>
          <cell r="O21">
            <v>41104</v>
          </cell>
          <cell r="P21" t="str">
            <v>CA.Bắc Giang</v>
          </cell>
          <cell r="Q21" t="str">
            <v>Đại Hóa, Tân Yên, Bắc Giang</v>
          </cell>
          <cell r="R21" t="str">
            <v>Thời vụ dưới 3 tháng</v>
          </cell>
          <cell r="S21">
            <v>41091</v>
          </cell>
          <cell r="T21">
            <v>41167</v>
          </cell>
          <cell r="U21" t="str">
            <v>SRV3</v>
          </cell>
        </row>
        <row r="22">
          <cell r="C22" t="str">
            <v>019/HĐLĐTV/BGE-2012</v>
          </cell>
          <cell r="D22" t="str">
            <v>Nguyễn Tiến Hoan</v>
          </cell>
          <cell r="E22" t="str">
            <v>Nam</v>
          </cell>
          <cell r="F22" t="str">
            <v>Thợ bậc 2/7</v>
          </cell>
          <cell r="G22" t="str">
            <v>Lao động phổ thông</v>
          </cell>
          <cell r="H22" t="str">
            <v>Khu công nghiệp Nomura - An Dương - Hải Phòng</v>
          </cell>
          <cell r="I22">
            <v>24473</v>
          </cell>
          <cell r="J22" t="str">
            <v>Tử Du, Lập Thạch, Vĩnh Phúc</v>
          </cell>
          <cell r="K22" t="str">
            <v>8302158816</v>
          </cell>
          <cell r="L22">
            <v>41332</v>
          </cell>
          <cell r="M22" t="str">
            <v>CCT Hà Đông</v>
          </cell>
          <cell r="N22" t="str">
            <v>130855716</v>
          </cell>
          <cell r="O22">
            <v>30494</v>
          </cell>
          <cell r="P22" t="str">
            <v>CA.Vĩnh Phúc</v>
          </cell>
          <cell r="Q22" t="str">
            <v>Tử Du, Lập Thạch, Vĩnh Phúc</v>
          </cell>
          <cell r="R22" t="str">
            <v>Thời vụ dưới 3 tháng</v>
          </cell>
          <cell r="S22">
            <v>41091</v>
          </cell>
          <cell r="T22">
            <v>41167</v>
          </cell>
          <cell r="U22" t="str">
            <v>SRV3</v>
          </cell>
        </row>
        <row r="23">
          <cell r="C23" t="str">
            <v>020/HĐLĐTV/BGE-2012</v>
          </cell>
          <cell r="D23" t="str">
            <v>Nguyễn Thị Hiền</v>
          </cell>
          <cell r="E23" t="str">
            <v>Nữ</v>
          </cell>
          <cell r="F23" t="str">
            <v>Thợ bậc 2/7</v>
          </cell>
          <cell r="G23" t="str">
            <v>Lao động phổ thông</v>
          </cell>
          <cell r="H23" t="str">
            <v>Khu công nghiệp Nomura - An Dương - Hải Phòng</v>
          </cell>
          <cell r="I23">
            <v>25204</v>
          </cell>
          <cell r="J23" t="str">
            <v>Minh Khôi, Nông Cống, Thanh Hóa</v>
          </cell>
          <cell r="K23" t="str">
            <v>8302158823</v>
          </cell>
          <cell r="L23">
            <v>41332</v>
          </cell>
          <cell r="M23" t="str">
            <v>CCT Hà Đông</v>
          </cell>
          <cell r="N23" t="str">
            <v>173255070</v>
          </cell>
          <cell r="O23">
            <v>39846</v>
          </cell>
          <cell r="P23" t="str">
            <v>CA.Thanh Hóa</v>
          </cell>
          <cell r="Q23" t="str">
            <v>Minh Khôi, Nông Cống, Thanh Hóa</v>
          </cell>
          <cell r="R23" t="str">
            <v>Thời vụ dưới 3 tháng</v>
          </cell>
          <cell r="S23">
            <v>41091</v>
          </cell>
          <cell r="T23">
            <v>41167</v>
          </cell>
          <cell r="U23" t="str">
            <v>SRV3</v>
          </cell>
        </row>
        <row r="24">
          <cell r="C24" t="str">
            <v>021/HĐLĐTV/BGE-2012</v>
          </cell>
          <cell r="D24" t="str">
            <v>Phạm Ngọc Hoàng</v>
          </cell>
          <cell r="E24" t="str">
            <v>Nam</v>
          </cell>
          <cell r="F24" t="str">
            <v>Thợ bậc 2/7</v>
          </cell>
          <cell r="G24" t="str">
            <v>Lao động phổ thông</v>
          </cell>
          <cell r="H24" t="str">
            <v>Khu công nghiệp Nomura - An Dương - Hải Phòng</v>
          </cell>
          <cell r="I24">
            <v>26041</v>
          </cell>
          <cell r="J24" t="str">
            <v>Tổ 19, Khuê Trung, Cẩm Lệ, Đà Nẵng</v>
          </cell>
          <cell r="K24" t="str">
            <v>8022874528</v>
          </cell>
          <cell r="L24">
            <v>40049</v>
          </cell>
          <cell r="M24" t="str">
            <v>CT Phú Thọ</v>
          </cell>
          <cell r="N24" t="str">
            <v>201337894</v>
          </cell>
          <cell r="O24">
            <v>40941</v>
          </cell>
          <cell r="P24" t="str">
            <v>CA.Đà Nẵng</v>
          </cell>
          <cell r="Q24" t="str">
            <v>Tổ 19, Khuê Trung, Cẩm Lệ, Đà Nẵng</v>
          </cell>
          <cell r="R24" t="str">
            <v>Thời vụ dưới 3 tháng</v>
          </cell>
          <cell r="S24">
            <v>41091</v>
          </cell>
          <cell r="T24">
            <v>41167</v>
          </cell>
          <cell r="U24" t="str">
            <v>SRV3</v>
          </cell>
        </row>
        <row r="25">
          <cell r="C25" t="str">
            <v>022/HĐLĐTV/BGE-2012</v>
          </cell>
          <cell r="D25" t="str">
            <v>Trần Văn Kiểm</v>
          </cell>
          <cell r="E25" t="str">
            <v>Nam</v>
          </cell>
          <cell r="F25" t="str">
            <v>Thợ bậc 2/7</v>
          </cell>
          <cell r="G25" t="str">
            <v>Lao động phổ thông</v>
          </cell>
          <cell r="H25" t="str">
            <v>Khu công nghiệp Nomura - An Dương - Hải Phòng</v>
          </cell>
          <cell r="I25">
            <v>26861</v>
          </cell>
          <cell r="J25" t="str">
            <v>Quang Tiến, Tân Yên, Bắc Giang</v>
          </cell>
          <cell r="K25" t="str">
            <v>8233297735</v>
          </cell>
          <cell r="L25">
            <v>41165</v>
          </cell>
          <cell r="M25" t="str">
            <v>CCT Tân Yên</v>
          </cell>
          <cell r="N25" t="str">
            <v>121115159</v>
          </cell>
          <cell r="O25">
            <v>39947</v>
          </cell>
          <cell r="P25" t="str">
            <v>CA.Bắc Giang</v>
          </cell>
          <cell r="Q25" t="str">
            <v>Quang Tiến, Tân Yên, Bắc Giang</v>
          </cell>
          <cell r="R25" t="str">
            <v>Thời vụ dưới 3 tháng</v>
          </cell>
          <cell r="S25">
            <v>41091</v>
          </cell>
          <cell r="T25">
            <v>41167</v>
          </cell>
          <cell r="U25" t="str">
            <v>SRV3</v>
          </cell>
        </row>
        <row r="26">
          <cell r="C26" t="str">
            <v>023/HĐLĐTV/BGE-2012</v>
          </cell>
          <cell r="D26" t="str">
            <v>Đỗ Đình Quý</v>
          </cell>
          <cell r="E26" t="str">
            <v>Nam</v>
          </cell>
          <cell r="F26" t="str">
            <v>Thợ bậc 2/7</v>
          </cell>
          <cell r="G26" t="str">
            <v>Lao động phổ thông</v>
          </cell>
          <cell r="H26" t="str">
            <v>Khu công nghiệp Nomura - An Dương - Hải Phòng</v>
          </cell>
          <cell r="I26">
            <v>33122</v>
          </cell>
          <cell r="J26" t="str">
            <v>Thôn 6, Song Phương, Hoài Đức, Hà Tây</v>
          </cell>
          <cell r="K26" t="str">
            <v>8302158830</v>
          </cell>
          <cell r="L26">
            <v>41332</v>
          </cell>
          <cell r="M26" t="str">
            <v>CCT Hà Đông</v>
          </cell>
          <cell r="N26" t="str">
            <v>112444860</v>
          </cell>
          <cell r="O26">
            <v>39302</v>
          </cell>
          <cell r="P26" t="str">
            <v>CA.Hà Tây</v>
          </cell>
          <cell r="Q26" t="str">
            <v>Thôn 6, Song Phương, Hoài Đức, Hà Tây</v>
          </cell>
          <cell r="R26" t="str">
            <v>Thời vụ dưới 3 tháng</v>
          </cell>
          <cell r="S26">
            <v>41168</v>
          </cell>
          <cell r="T26">
            <v>41167</v>
          </cell>
          <cell r="U26" t="str">
            <v>SRV3</v>
          </cell>
        </row>
        <row r="27">
          <cell r="C27" t="str">
            <v>024/HĐLĐTV/BGE-2012</v>
          </cell>
          <cell r="D27" t="str">
            <v>Hoàng Trọng Đích</v>
          </cell>
          <cell r="E27" t="str">
            <v>Nam</v>
          </cell>
          <cell r="F27" t="str">
            <v>Thợ bậc 2/7</v>
          </cell>
          <cell r="G27" t="str">
            <v>Lao động phổ thông</v>
          </cell>
          <cell r="H27" t="str">
            <v>Khu công nghiệp Nomura - An Dương - Hải Phòng</v>
          </cell>
          <cell r="I27">
            <v>27896</v>
          </cell>
          <cell r="J27" t="str">
            <v>Tuy Lộc, Cẩm Khê, Phú Thọ</v>
          </cell>
          <cell r="K27" t="str">
            <v>8302158848</v>
          </cell>
          <cell r="L27">
            <v>41332</v>
          </cell>
          <cell r="M27" t="str">
            <v>CCT Hà Đông</v>
          </cell>
          <cell r="N27" t="str">
            <v>131290304</v>
          </cell>
          <cell r="O27">
            <v>37724</v>
          </cell>
          <cell r="P27" t="str">
            <v>CA.Phú Thọ</v>
          </cell>
          <cell r="Q27" t="str">
            <v>Tuy Lộc, Cẩm Khê, Phú Thọ</v>
          </cell>
          <cell r="R27" t="str">
            <v>Thời vụ dưới 3 tháng</v>
          </cell>
          <cell r="S27">
            <v>41168</v>
          </cell>
          <cell r="T27">
            <v>41167</v>
          </cell>
          <cell r="U27" t="str">
            <v>SRV3</v>
          </cell>
        </row>
        <row r="28">
          <cell r="C28" t="str">
            <v>025/HĐLĐTV/BGE-2012</v>
          </cell>
          <cell r="D28" t="str">
            <v>Trần Thị Tuấn</v>
          </cell>
          <cell r="E28" t="str">
            <v>Nữ</v>
          </cell>
          <cell r="F28" t="str">
            <v>Thợ bậc 2/7</v>
          </cell>
          <cell r="G28" t="str">
            <v>Lao động phổ thông</v>
          </cell>
          <cell r="H28" t="str">
            <v>Khu công nghiệp Nomura - An Dương - Hải Phòng</v>
          </cell>
          <cell r="I28">
            <v>25966</v>
          </cell>
          <cell r="J28" t="str">
            <v>Đại Hóa, Tân Yên, Bắc Giang</v>
          </cell>
          <cell r="K28" t="str">
            <v>8125672883</v>
          </cell>
          <cell r="L28">
            <v>41332</v>
          </cell>
          <cell r="M28" t="str">
            <v>CCT Hà Đông</v>
          </cell>
          <cell r="N28" t="str">
            <v>121115182</v>
          </cell>
          <cell r="O28">
            <v>39919</v>
          </cell>
          <cell r="P28" t="str">
            <v>CA.Bắc Giang</v>
          </cell>
          <cell r="Q28" t="str">
            <v>Đại Hóa, Tân Yên, Bắc Giang</v>
          </cell>
          <cell r="R28" t="str">
            <v>Thời vụ dưới 3 tháng</v>
          </cell>
          <cell r="S28">
            <v>41168</v>
          </cell>
          <cell r="T28">
            <v>41167</v>
          </cell>
          <cell r="U28" t="str">
            <v>SRV3</v>
          </cell>
        </row>
        <row r="29">
          <cell r="C29" t="str">
            <v>026/HĐLĐTV/BGE-2012</v>
          </cell>
          <cell r="D29" t="str">
            <v>Đoàn Thị Nga</v>
          </cell>
          <cell r="E29" t="str">
            <v>Nữ</v>
          </cell>
          <cell r="F29" t="str">
            <v>Thợ bậc 2/7</v>
          </cell>
          <cell r="G29" t="str">
            <v>Lao động phổ thông</v>
          </cell>
          <cell r="H29" t="str">
            <v>Khu công nghiệp Nomura - An Dương - Hải Phòng</v>
          </cell>
          <cell r="I29">
            <v>27677</v>
          </cell>
          <cell r="J29" t="str">
            <v>Xóm Chiểng, Kiệt Sơn, Tân Sơn, Phú Thọ</v>
          </cell>
          <cell r="K29" t="str">
            <v>8302158855</v>
          </cell>
          <cell r="L29">
            <v>41332</v>
          </cell>
          <cell r="M29" t="str">
            <v>CCT Hà Đông</v>
          </cell>
          <cell r="N29" t="str">
            <v>131428149</v>
          </cell>
          <cell r="O29">
            <v>41125</v>
          </cell>
          <cell r="P29" t="str">
            <v>CA.Phú Thọ</v>
          </cell>
          <cell r="Q29" t="str">
            <v>Xóm Chiểng, Kiệt Sơn, Tân Sơn, Phú Thọ</v>
          </cell>
          <cell r="R29" t="str">
            <v>Thời vụ dưới 3 tháng</v>
          </cell>
          <cell r="S29">
            <v>41168</v>
          </cell>
          <cell r="T29">
            <v>41167</v>
          </cell>
          <cell r="U29" t="str">
            <v>SRV3</v>
          </cell>
        </row>
        <row r="30">
          <cell r="C30" t="str">
            <v>027/HĐLĐTV/BGE-2012</v>
          </cell>
          <cell r="D30" t="str">
            <v>Nguyễn Văn Tiệp</v>
          </cell>
          <cell r="E30" t="str">
            <v>Nam</v>
          </cell>
          <cell r="F30" t="str">
            <v>Thợ bậc 2/7</v>
          </cell>
          <cell r="G30" t="str">
            <v>Lao động phổ thông</v>
          </cell>
          <cell r="H30" t="str">
            <v>Khu công nghiệp Nomura - An Dương - Hải Phòng</v>
          </cell>
          <cell r="I30">
            <v>32605</v>
          </cell>
          <cell r="J30" t="str">
            <v>Tân Trung, Tân Yên, Bắc Giang</v>
          </cell>
          <cell r="K30" t="str">
            <v>8302158862</v>
          </cell>
          <cell r="L30">
            <v>41332</v>
          </cell>
          <cell r="M30" t="str">
            <v>CCT Hà Đông</v>
          </cell>
          <cell r="N30" t="str">
            <v>121707163</v>
          </cell>
          <cell r="O30">
            <v>40498</v>
          </cell>
          <cell r="P30" t="str">
            <v>CA.Bắc Giang</v>
          </cell>
          <cell r="Q30" t="str">
            <v>Tân Trung, Tân Yên, Bắc Giang</v>
          </cell>
          <cell r="R30" t="str">
            <v>Thời vụ dưới 3 tháng</v>
          </cell>
          <cell r="S30">
            <v>41168</v>
          </cell>
          <cell r="T30">
            <v>41167</v>
          </cell>
          <cell r="U30" t="str">
            <v>SRV3</v>
          </cell>
        </row>
        <row r="31">
          <cell r="C31" t="str">
            <v>028/HĐLĐTV/BGE-2012</v>
          </cell>
          <cell r="D31" t="str">
            <v>Trần Văn Đào</v>
          </cell>
          <cell r="E31" t="str">
            <v>Nam</v>
          </cell>
          <cell r="F31" t="str">
            <v>Thợ bậc 2/7</v>
          </cell>
          <cell r="G31" t="str">
            <v>Lao động phổ thông</v>
          </cell>
          <cell r="H31" t="str">
            <v>Khu công nghiệp Nomura - An Dương - Hải Phòng</v>
          </cell>
          <cell r="I31">
            <v>30989</v>
          </cell>
          <cell r="J31" t="str">
            <v>Quang Tiến, Tân Yên, Bắc Giang</v>
          </cell>
          <cell r="K31" t="str">
            <v>8302158887</v>
          </cell>
          <cell r="L31">
            <v>41332</v>
          </cell>
          <cell r="M31" t="str">
            <v>CCT Hà Đông</v>
          </cell>
          <cell r="N31" t="str">
            <v>121502072</v>
          </cell>
          <cell r="O31">
            <v>39948</v>
          </cell>
          <cell r="P31" t="str">
            <v>CA.Bắc Giang</v>
          </cell>
          <cell r="Q31" t="str">
            <v>Quang Tiến, Tân Yên, Bắc Giang</v>
          </cell>
          <cell r="R31" t="str">
            <v>Thời vụ dưới 3 tháng</v>
          </cell>
          <cell r="S31">
            <v>41168</v>
          </cell>
          <cell r="T31">
            <v>41167</v>
          </cell>
          <cell r="U31" t="str">
            <v>SRV3</v>
          </cell>
        </row>
        <row r="32">
          <cell r="C32" t="str">
            <v>029/HĐLĐTV/BGE-2012</v>
          </cell>
          <cell r="D32" t="str">
            <v>Doãn Thế Bình</v>
          </cell>
          <cell r="E32" t="str">
            <v>Nam</v>
          </cell>
          <cell r="F32" t="str">
            <v>Thợ bậc 2/7</v>
          </cell>
          <cell r="G32" t="str">
            <v>Lao động phổ thông</v>
          </cell>
          <cell r="H32" t="str">
            <v>Khu công nghiệp Nomura - An Dương - Hải Phòng</v>
          </cell>
          <cell r="I32">
            <v>30660</v>
          </cell>
          <cell r="J32" t="str">
            <v>Song Phương, Hoài Đức, Hà Tây</v>
          </cell>
          <cell r="K32" t="str">
            <v>8302158894</v>
          </cell>
          <cell r="L32">
            <v>41332</v>
          </cell>
          <cell r="M32" t="str">
            <v>CCT Hà Đông</v>
          </cell>
          <cell r="N32" t="str">
            <v>111794979</v>
          </cell>
          <cell r="O32">
            <v>39302</v>
          </cell>
          <cell r="P32" t="str">
            <v>CA.Hà Tây</v>
          </cell>
          <cell r="Q32" t="str">
            <v>Song Phương, Hoài Đức, Hà Tây</v>
          </cell>
          <cell r="R32" t="str">
            <v>Thời vụ dưới 3 tháng</v>
          </cell>
          <cell r="S32">
            <v>41168</v>
          </cell>
          <cell r="T32">
            <v>41167</v>
          </cell>
          <cell r="U32" t="str">
            <v>SRV3</v>
          </cell>
        </row>
        <row r="33">
          <cell r="C33" t="str">
            <v>030/HĐLĐTV/BGE-2012</v>
          </cell>
          <cell r="D33" t="str">
            <v>Doãn Thị Hà</v>
          </cell>
          <cell r="E33" t="str">
            <v>Nữ</v>
          </cell>
          <cell r="F33" t="str">
            <v>Thợ bậc 2/7</v>
          </cell>
          <cell r="G33" t="str">
            <v>Lao động phổ thông</v>
          </cell>
          <cell r="H33" t="str">
            <v>Khu công nghiệp Nomura - An Dương - Hải Phòng</v>
          </cell>
          <cell r="I33">
            <v>29459</v>
          </cell>
          <cell r="J33" t="str">
            <v>Song Phương, Hoài Đức, Hà Tây</v>
          </cell>
          <cell r="K33" t="str">
            <v>8302158904</v>
          </cell>
          <cell r="L33">
            <v>41332</v>
          </cell>
          <cell r="M33" t="str">
            <v>CCT Hà Đông</v>
          </cell>
          <cell r="N33">
            <v>112444406</v>
          </cell>
          <cell r="O33">
            <v>39301</v>
          </cell>
          <cell r="P33" t="str">
            <v>CA.Hà Tây</v>
          </cell>
          <cell r="Q33" t="str">
            <v>Song Phương, Hoài Đức, Hà Tây</v>
          </cell>
          <cell r="R33" t="str">
            <v>Thời vụ dưới 3 tháng</v>
          </cell>
          <cell r="S33">
            <v>41168</v>
          </cell>
          <cell r="T33">
            <v>41167</v>
          </cell>
          <cell r="U33" t="str">
            <v>SRV3</v>
          </cell>
        </row>
        <row r="34">
          <cell r="C34" t="str">
            <v>031/HĐLĐTV/BGE-2012</v>
          </cell>
          <cell r="D34" t="str">
            <v>Đỗ Đình Thêm</v>
          </cell>
          <cell r="E34" t="str">
            <v>Nam</v>
          </cell>
          <cell r="F34" t="str">
            <v>Thợ bậc 2/7</v>
          </cell>
          <cell r="G34" t="str">
            <v>Lao động phổ thông</v>
          </cell>
          <cell r="H34" t="str">
            <v>Khu công nghiệp Nomura - An Dương - Hải Phòng</v>
          </cell>
          <cell r="I34">
            <v>1963</v>
          </cell>
          <cell r="J34" t="str">
            <v>Song Phương, Hoài Đức, Hà Tây</v>
          </cell>
          <cell r="K34" t="str">
            <v>8302158911</v>
          </cell>
          <cell r="L34">
            <v>41332</v>
          </cell>
          <cell r="M34" t="str">
            <v>CCT Hà Đông</v>
          </cell>
          <cell r="N34" t="str">
            <v>011441863</v>
          </cell>
          <cell r="O34">
            <v>31639</v>
          </cell>
          <cell r="P34" t="str">
            <v>CA.Hà Tây</v>
          </cell>
          <cell r="Q34" t="str">
            <v>Song Phương, Hoài Đức, Hà Tây</v>
          </cell>
          <cell r="R34" t="str">
            <v>Thời vụ dưới 3 tháng</v>
          </cell>
          <cell r="S34">
            <v>41168</v>
          </cell>
          <cell r="T34">
            <v>41167</v>
          </cell>
          <cell r="U34" t="str">
            <v>SRV3</v>
          </cell>
        </row>
        <row r="35">
          <cell r="C35" t="str">
            <v>032/HĐLĐTV/BGE-2012</v>
          </cell>
          <cell r="D35" t="str">
            <v>Nguyễn Văn Thịnh</v>
          </cell>
          <cell r="E35" t="str">
            <v>Nam</v>
          </cell>
          <cell r="F35" t="str">
            <v>Thợ bậc 2/7</v>
          </cell>
          <cell r="G35" t="str">
            <v>Lao động phổ thông</v>
          </cell>
          <cell r="H35" t="str">
            <v>Khu công nghiệp Nomura - An Dương - Hải Phòng</v>
          </cell>
          <cell r="I35">
            <v>1970</v>
          </cell>
          <cell r="J35" t="str">
            <v>Thôn 6, Song Phương, Hoài Đức, Hà Nội</v>
          </cell>
          <cell r="K35" t="str">
            <v>0105227223</v>
          </cell>
          <cell r="L35">
            <v>40632</v>
          </cell>
          <cell r="M35" t="str">
            <v>CCT Hoài Đức</v>
          </cell>
          <cell r="N35" t="str">
            <v>111413497</v>
          </cell>
          <cell r="O35">
            <v>40702</v>
          </cell>
          <cell r="P35" t="str">
            <v>CA.Hà Nội</v>
          </cell>
          <cell r="Q35" t="str">
            <v>Thôn 6, Song Phương, Hoài Đức, Hà Nội</v>
          </cell>
          <cell r="R35" t="str">
            <v>Thời vụ dưới 3 tháng</v>
          </cell>
          <cell r="S35">
            <v>41168</v>
          </cell>
          <cell r="T35">
            <v>41167</v>
          </cell>
          <cell r="U35" t="str">
            <v>SRV3</v>
          </cell>
        </row>
        <row r="36">
          <cell r="C36" t="str">
            <v>033/HĐLĐTV/BGE-2012</v>
          </cell>
          <cell r="D36" t="str">
            <v>Nguyễn Đắc Hưởng</v>
          </cell>
          <cell r="E36" t="str">
            <v>Nam</v>
          </cell>
          <cell r="F36" t="str">
            <v>Thợ bậc 2/7</v>
          </cell>
          <cell r="G36" t="str">
            <v>Lao động phổ thông</v>
          </cell>
          <cell r="H36" t="str">
            <v>Khu công nghiệp Nomura - An Dương - Hải Phòng</v>
          </cell>
          <cell r="I36">
            <v>1973</v>
          </cell>
          <cell r="J36" t="str">
            <v>Thôn 6, Song Phương, Hoài Đức, Hà Tây</v>
          </cell>
          <cell r="K36">
            <v>8306478398</v>
          </cell>
          <cell r="L36">
            <v>41355</v>
          </cell>
          <cell r="M36" t="str">
            <v>CCT Hà Đông</v>
          </cell>
          <cell r="N36" t="str">
            <v>111462199</v>
          </cell>
          <cell r="O36">
            <v>35515</v>
          </cell>
          <cell r="P36" t="str">
            <v>CA.Hà Tây</v>
          </cell>
          <cell r="Q36" t="str">
            <v>Thôn 6, Song Phương, Hoài Đức, Hà Tây</v>
          </cell>
          <cell r="R36" t="str">
            <v>Thời vụ dưới 3 tháng</v>
          </cell>
          <cell r="S36">
            <v>41168</v>
          </cell>
          <cell r="T36">
            <v>41167</v>
          </cell>
          <cell r="U36" t="str">
            <v>SRV3</v>
          </cell>
        </row>
        <row r="37">
          <cell r="C37" t="str">
            <v>034/HĐLĐTV/BGE-2012</v>
          </cell>
          <cell r="D37" t="str">
            <v>Nguyễn Đắc Hưng</v>
          </cell>
          <cell r="E37" t="str">
            <v>Nam</v>
          </cell>
          <cell r="F37" t="str">
            <v>Thợ bậc 2/7</v>
          </cell>
          <cell r="G37" t="str">
            <v>Lao động phổ thông</v>
          </cell>
          <cell r="H37" t="str">
            <v>Khu công nghiệp Nomura - An Dương - Hải Phòng</v>
          </cell>
          <cell r="I37">
            <v>1970</v>
          </cell>
          <cell r="J37" t="str">
            <v>Thôn 6, Song Phương, Hoài Đức, Hà Nội</v>
          </cell>
          <cell r="K37">
            <v>8153887538</v>
          </cell>
          <cell r="L37">
            <v>41124</v>
          </cell>
          <cell r="M37" t="str">
            <v>CCT Hoài Đức</v>
          </cell>
          <cell r="N37" t="str">
            <v>111462203</v>
          </cell>
          <cell r="O37">
            <v>40702</v>
          </cell>
          <cell r="P37" t="str">
            <v>CA.Hà Nội</v>
          </cell>
          <cell r="Q37" t="str">
            <v>Thôn 6, Song Phương, Hoài Đức, Hà Nội</v>
          </cell>
          <cell r="R37" t="str">
            <v>Thời vụ dưới 3 tháng</v>
          </cell>
          <cell r="S37">
            <v>41168</v>
          </cell>
          <cell r="T37">
            <v>41167</v>
          </cell>
          <cell r="U37" t="str">
            <v>SRV3</v>
          </cell>
        </row>
        <row r="38">
          <cell r="C38" t="str">
            <v>035/HĐLĐTV/BGE-2012</v>
          </cell>
          <cell r="D38" t="str">
            <v>Nguyễn Đắc Phong</v>
          </cell>
          <cell r="E38" t="str">
            <v>Nam</v>
          </cell>
          <cell r="F38" t="str">
            <v>Thợ bậc 2/7</v>
          </cell>
          <cell r="G38" t="str">
            <v>Lao động phổ thông</v>
          </cell>
          <cell r="H38" t="str">
            <v>Khu công nghiệp Nomura - An Dương - Hải Phòng</v>
          </cell>
          <cell r="I38">
            <v>1966</v>
          </cell>
          <cell r="J38" t="str">
            <v>Thôn 6, Song Phương, Hoài Đức, Hà Nội</v>
          </cell>
          <cell r="K38">
            <v>8153888958</v>
          </cell>
          <cell r="L38">
            <v>41124</v>
          </cell>
          <cell r="M38" t="str">
            <v>CCT Hoài Đức</v>
          </cell>
          <cell r="N38" t="str">
            <v>111462198</v>
          </cell>
          <cell r="O38">
            <v>40702</v>
          </cell>
          <cell r="P38" t="str">
            <v>CA.Hà Nội</v>
          </cell>
          <cell r="Q38" t="str">
            <v>Thôn 6, Song Phương, Hoài Đức, Hà Nội</v>
          </cell>
          <cell r="R38" t="str">
            <v>Thời vụ dưới 3 tháng</v>
          </cell>
          <cell r="S38">
            <v>41168</v>
          </cell>
          <cell r="T38">
            <v>41167</v>
          </cell>
          <cell r="U38" t="str">
            <v>SRV3</v>
          </cell>
        </row>
        <row r="39">
          <cell r="C39" t="str">
            <v>036/HĐLĐTV/BGE-2012</v>
          </cell>
          <cell r="D39" t="str">
            <v>Nguyễn Đắc Sơn</v>
          </cell>
          <cell r="E39" t="str">
            <v>Nam</v>
          </cell>
          <cell r="F39" t="str">
            <v>Thợ bậc 2/7</v>
          </cell>
          <cell r="G39" t="str">
            <v>Lao động phổ thông</v>
          </cell>
          <cell r="H39" t="str">
            <v>Khu công nghiệp Nomura - An Dương - Hải Phòng</v>
          </cell>
          <cell r="I39">
            <v>27588</v>
          </cell>
          <cell r="J39" t="str">
            <v>Thôn 5, Song Phương, Hoài Đức, Hà Tây</v>
          </cell>
          <cell r="K39">
            <v>8207400922</v>
          </cell>
          <cell r="L39">
            <v>41151</v>
          </cell>
          <cell r="M39" t="str">
            <v>CCT Hoài Đức</v>
          </cell>
          <cell r="N39" t="str">
            <v>111437517</v>
          </cell>
          <cell r="O39">
            <v>38301</v>
          </cell>
          <cell r="P39" t="str">
            <v>CA.Hà Tây</v>
          </cell>
          <cell r="Q39" t="str">
            <v>Thôn 5, Song Phương, Hoài Đức, Hà Tây</v>
          </cell>
          <cell r="R39" t="str">
            <v>Thời vụ dưới 3 tháng</v>
          </cell>
          <cell r="S39">
            <v>41168</v>
          </cell>
          <cell r="T39">
            <v>41167</v>
          </cell>
          <cell r="U39" t="str">
            <v>SRV3</v>
          </cell>
        </row>
        <row r="40">
          <cell r="C40" t="str">
            <v>037/HĐLĐTV/BGE-2012</v>
          </cell>
          <cell r="D40" t="str">
            <v>Nguyễn Văn Thủy</v>
          </cell>
          <cell r="E40" t="str">
            <v>Nam</v>
          </cell>
          <cell r="F40" t="str">
            <v>Thợ bậc 2/7</v>
          </cell>
          <cell r="G40" t="str">
            <v>Lao động phổ thông</v>
          </cell>
          <cell r="H40" t="str">
            <v>Khu công nghiệp Nomura - An Dương - Hải Phòng</v>
          </cell>
          <cell r="I40" t="str">
            <v>08/1977</v>
          </cell>
          <cell r="J40" t="str">
            <v>Thôn 4, Song Phương, Hoài Đức, Hà Nội</v>
          </cell>
          <cell r="K40">
            <v>8265702827</v>
          </cell>
          <cell r="L40">
            <v>40021</v>
          </cell>
          <cell r="M40" t="str">
            <v>CCT Hai Bà Trưng</v>
          </cell>
          <cell r="N40" t="str">
            <v>111625499</v>
          </cell>
          <cell r="O40">
            <v>40701</v>
          </cell>
          <cell r="P40" t="str">
            <v>CA.Hà Nội</v>
          </cell>
          <cell r="Q40" t="str">
            <v>Thôn 4, Song Phương, Hoài Đức, Hà Nội</v>
          </cell>
          <cell r="R40" t="str">
            <v>Thời vụ dưới 3 tháng</v>
          </cell>
          <cell r="S40">
            <v>41168</v>
          </cell>
          <cell r="T40">
            <v>41167</v>
          </cell>
          <cell r="U40" t="str">
            <v>SRV3</v>
          </cell>
        </row>
        <row r="41">
          <cell r="C41" t="str">
            <v>038/HĐLĐTV/BGE-2012</v>
          </cell>
          <cell r="D41" t="str">
            <v>Nguyễn Thế Tùng</v>
          </cell>
          <cell r="E41" t="str">
            <v>Nam</v>
          </cell>
          <cell r="F41" t="str">
            <v>Thợ bậc 2/7</v>
          </cell>
          <cell r="G41" t="str">
            <v>Lao động phổ thông</v>
          </cell>
          <cell r="H41" t="str">
            <v>Khu công nghiệp Nomura - An Dương - Hải Phòng</v>
          </cell>
          <cell r="I41">
            <v>30267</v>
          </cell>
          <cell r="J41" t="str">
            <v>Hải Ninh, Hải Hậu, Nam Định</v>
          </cell>
          <cell r="K41">
            <v>8302158929</v>
          </cell>
          <cell r="L41">
            <v>41332</v>
          </cell>
          <cell r="M41" t="str">
            <v>CCT Hà Đông</v>
          </cell>
          <cell r="N41" t="str">
            <v>162435587</v>
          </cell>
          <cell r="O41">
            <v>38509</v>
          </cell>
          <cell r="P41" t="str">
            <v>CA.Nam Định</v>
          </cell>
          <cell r="Q41" t="str">
            <v>Hải Ninh, Hải Hậu, Nam Định</v>
          </cell>
          <cell r="R41" t="str">
            <v>Thời vụ dưới 3 tháng</v>
          </cell>
          <cell r="S41">
            <v>41168</v>
          </cell>
          <cell r="T41">
            <v>41167</v>
          </cell>
          <cell r="U41" t="str">
            <v>SRV3</v>
          </cell>
        </row>
        <row r="42">
          <cell r="C42" t="str">
            <v>039/HĐLĐTV/BGE-2012</v>
          </cell>
          <cell r="D42" t="str">
            <v>Nguyễn Quang Quân</v>
          </cell>
          <cell r="E42" t="str">
            <v>Nam</v>
          </cell>
          <cell r="F42" t="str">
            <v>Thợ bậc 2/7</v>
          </cell>
          <cell r="G42" t="str">
            <v>Lao động phổ thông</v>
          </cell>
          <cell r="H42" t="str">
            <v>Khu công nghiệp Nomura - An Dương - Hải Phòng</v>
          </cell>
          <cell r="I42">
            <v>30630</v>
          </cell>
          <cell r="J42" t="str">
            <v>Thôn 6, Song Phương, Hoài Đức, Hà Tây</v>
          </cell>
          <cell r="K42">
            <v>8153888203</v>
          </cell>
          <cell r="L42">
            <v>41151</v>
          </cell>
          <cell r="M42" t="str">
            <v>CCT Hoài Đức</v>
          </cell>
          <cell r="N42" t="str">
            <v>112130114</v>
          </cell>
          <cell r="O42">
            <v>40089</v>
          </cell>
          <cell r="P42" t="str">
            <v>CA.Hà Tây</v>
          </cell>
          <cell r="Q42" t="str">
            <v>Thôn 6, Song Phương, Hoài Đức, Hà Tây</v>
          </cell>
          <cell r="R42" t="str">
            <v>Thời vụ dưới 3 tháng</v>
          </cell>
          <cell r="S42">
            <v>41168</v>
          </cell>
          <cell r="T42">
            <v>41167</v>
          </cell>
          <cell r="U42" t="str">
            <v>SRV3</v>
          </cell>
        </row>
        <row r="43">
          <cell r="C43" t="str">
            <v>040/HĐLĐTV/BGE-2012</v>
          </cell>
          <cell r="D43" t="str">
            <v>Nguyễn Công Hùng</v>
          </cell>
          <cell r="E43" t="str">
            <v>Nam</v>
          </cell>
          <cell r="F43" t="str">
            <v>Thợ bậc 2/7</v>
          </cell>
          <cell r="G43" t="str">
            <v>Lao động phổ thông</v>
          </cell>
          <cell r="H43" t="str">
            <v>Khu công nghiệp Nomura - An Dương - Hải Phòng</v>
          </cell>
          <cell r="I43">
            <v>28526</v>
          </cell>
          <cell r="J43" t="str">
            <v>Thôn 3, Song Phương, Hoài Đức, Hà Tây</v>
          </cell>
          <cell r="K43">
            <v>8302158936</v>
          </cell>
          <cell r="L43">
            <v>41332</v>
          </cell>
          <cell r="M43" t="str">
            <v>CCT Hà Đông</v>
          </cell>
          <cell r="N43" t="str">
            <v>112251997</v>
          </cell>
          <cell r="O43">
            <v>38573</v>
          </cell>
          <cell r="P43" t="str">
            <v>CA.Hà Tây</v>
          </cell>
          <cell r="Q43" t="str">
            <v>Thôn 3, Song Phương, Hoài Đức, Hà Tây</v>
          </cell>
          <cell r="R43" t="str">
            <v>Thời vụ dưới 3 tháng</v>
          </cell>
          <cell r="S43">
            <v>41168</v>
          </cell>
          <cell r="T43">
            <v>41167</v>
          </cell>
          <cell r="U43" t="str">
            <v>SRV3</v>
          </cell>
        </row>
        <row r="44">
          <cell r="C44" t="str">
            <v>041/HĐLĐTV/BGE-2012</v>
          </cell>
          <cell r="D44" t="str">
            <v>Nguyễn Chí Hiếu</v>
          </cell>
          <cell r="E44" t="str">
            <v>Nam</v>
          </cell>
          <cell r="F44" t="str">
            <v>Thợ bậc 2/7</v>
          </cell>
          <cell r="G44" t="str">
            <v>Lao động phổ thông</v>
          </cell>
          <cell r="H44" t="str">
            <v>Khu công nghiệp Nomura - An Dương - Hải Phòng</v>
          </cell>
          <cell r="I44">
            <v>1960</v>
          </cell>
          <cell r="J44" t="str">
            <v>Thôn 6, Song Phương, Hoài Đức, Hà Nội</v>
          </cell>
          <cell r="K44">
            <v>8153887753</v>
          </cell>
          <cell r="L44">
            <v>41124</v>
          </cell>
          <cell r="M44" t="str">
            <v>CCT Hoài Đức</v>
          </cell>
          <cell r="N44" t="str">
            <v>011441715</v>
          </cell>
          <cell r="O44">
            <v>40075</v>
          </cell>
          <cell r="P44" t="str">
            <v>CA.Hà Nội</v>
          </cell>
          <cell r="Q44" t="str">
            <v>Thôn 6, Song Phương, Hoài Đức, Hà Nội</v>
          </cell>
          <cell r="R44" t="str">
            <v>Thời vụ dưới 3 tháng</v>
          </cell>
          <cell r="S44">
            <v>41168</v>
          </cell>
          <cell r="T44">
            <v>41167</v>
          </cell>
          <cell r="U44" t="str">
            <v>SRV3</v>
          </cell>
        </row>
        <row r="45">
          <cell r="C45" t="str">
            <v>042/HĐLĐTV/BGE-2012</v>
          </cell>
          <cell r="D45" t="str">
            <v>Nguyễn Văn Vượng</v>
          </cell>
          <cell r="E45" t="str">
            <v>Nam</v>
          </cell>
          <cell r="F45" t="str">
            <v>Thợ bậc 2/7</v>
          </cell>
          <cell r="G45" t="str">
            <v>Lao động phổ thông</v>
          </cell>
          <cell r="H45" t="str">
            <v>Khu công nghiệp Nomura - An Dương - Hải Phòng</v>
          </cell>
          <cell r="I45">
            <v>1976</v>
          </cell>
          <cell r="J45" t="str">
            <v>Thôn 6, Song Phương, Hoài Đức, Hà Tây</v>
          </cell>
          <cell r="K45">
            <v>8265686452</v>
          </cell>
          <cell r="L45">
            <v>41190</v>
          </cell>
          <cell r="M45" t="str">
            <v>CCT Hoài Đức</v>
          </cell>
          <cell r="N45" t="str">
            <v>112056191</v>
          </cell>
          <cell r="O45">
            <v>38194</v>
          </cell>
          <cell r="P45" t="str">
            <v>CA.Hà Tây</v>
          </cell>
          <cell r="Q45" t="str">
            <v>Thôn 6, Song Phương, Hoài Đức, Hà Tây</v>
          </cell>
          <cell r="R45" t="str">
            <v>Thời vụ dưới 3 tháng</v>
          </cell>
          <cell r="S45">
            <v>41168</v>
          </cell>
          <cell r="T45">
            <v>41167</v>
          </cell>
          <cell r="U45" t="str">
            <v>SRV3</v>
          </cell>
        </row>
        <row r="46">
          <cell r="C46" t="str">
            <v>043/HĐLĐTV/BGE-2012</v>
          </cell>
          <cell r="D46" t="str">
            <v>Ma Mạnh Hổ</v>
          </cell>
          <cell r="E46" t="str">
            <v>Nam</v>
          </cell>
          <cell r="F46" t="str">
            <v>Thợ bậc 2/7</v>
          </cell>
          <cell r="G46" t="str">
            <v>Lao động phổ thông</v>
          </cell>
          <cell r="H46" t="str">
            <v>Khu công nghiệp Nomura - An Dương - Hải Phòng</v>
          </cell>
          <cell r="I46">
            <v>30455</v>
          </cell>
          <cell r="J46" t="str">
            <v>Minh Thanh, Sơn Dương, Tuyên Quang</v>
          </cell>
          <cell r="K46">
            <v>8112702001</v>
          </cell>
          <cell r="L46">
            <v>40857</v>
          </cell>
          <cell r="M46" t="str">
            <v>CCT Cầu Giấy</v>
          </cell>
          <cell r="N46" t="str">
            <v>070739185</v>
          </cell>
          <cell r="O46">
            <v>40591</v>
          </cell>
          <cell r="P46" t="str">
            <v>CA.Tuyên Quang</v>
          </cell>
          <cell r="Q46" t="str">
            <v>Minh Thanh, Sơn Dương, Tuyên Quang</v>
          </cell>
          <cell r="R46" t="str">
            <v>Thời vụ dưới 3 tháng</v>
          </cell>
          <cell r="S46">
            <v>41168</v>
          </cell>
          <cell r="T46">
            <v>41167</v>
          </cell>
          <cell r="U46" t="str">
            <v>SRV3</v>
          </cell>
        </row>
        <row r="47">
          <cell r="C47" t="str">
            <v>044/HĐLĐTV/BGE-2012</v>
          </cell>
          <cell r="D47" t="str">
            <v>Lê Doanh Trọng</v>
          </cell>
          <cell r="E47" t="str">
            <v>Nam</v>
          </cell>
          <cell r="F47" t="str">
            <v>Thợ bậc 2/7</v>
          </cell>
          <cell r="G47" t="str">
            <v>Lao động phổ thông</v>
          </cell>
          <cell r="H47" t="str">
            <v>Khu công nghiệp Nomura - An Dương - Hải Phòng</v>
          </cell>
          <cell r="I47">
            <v>33712</v>
          </cell>
          <cell r="J47" t="str">
            <v>An Bình, Thuận Thành, Bắc Ninh</v>
          </cell>
          <cell r="K47">
            <v>8127357414</v>
          </cell>
          <cell r="L47">
            <v>41008</v>
          </cell>
          <cell r="M47" t="str">
            <v>CT Bắc Ninh</v>
          </cell>
          <cell r="N47" t="str">
            <v>125410381</v>
          </cell>
          <cell r="O47">
            <v>39294</v>
          </cell>
          <cell r="P47" t="str">
            <v>CA.Bắc Ninh</v>
          </cell>
          <cell r="Q47" t="str">
            <v>An Bình, Thuận Thành, Bắc Ninh</v>
          </cell>
          <cell r="R47" t="str">
            <v>Thời vụ dưới 3 tháng</v>
          </cell>
          <cell r="S47">
            <v>41168</v>
          </cell>
          <cell r="T47">
            <v>41167</v>
          </cell>
          <cell r="U47" t="str">
            <v>SRV3</v>
          </cell>
        </row>
        <row r="48">
          <cell r="C48" t="str">
            <v>045/HĐLĐTV/BGE-2012</v>
          </cell>
          <cell r="D48" t="str">
            <v>Vương Thế Sơn</v>
          </cell>
          <cell r="E48" t="str">
            <v>Nam</v>
          </cell>
          <cell r="F48" t="str">
            <v>Thợ bậc 2/7</v>
          </cell>
          <cell r="G48" t="str">
            <v>Lao động phổ thông</v>
          </cell>
          <cell r="H48" t="str">
            <v>Khu công nghiệp Nomura - An Dương - Hải Phòng</v>
          </cell>
          <cell r="I48" t="str">
            <v>08/1976</v>
          </cell>
          <cell r="J48" t="str">
            <v>An Bình, Thuận Thành, Bắc Ninh</v>
          </cell>
          <cell r="K48" t="str">
            <v>8302158686</v>
          </cell>
          <cell r="L48">
            <v>41332</v>
          </cell>
          <cell r="M48" t="str">
            <v>CCT Hà Đông</v>
          </cell>
          <cell r="N48" t="str">
            <v>125064302</v>
          </cell>
          <cell r="O48">
            <v>40371</v>
          </cell>
          <cell r="P48" t="str">
            <v>CA.Bắc Ninh</v>
          </cell>
          <cell r="Q48" t="str">
            <v>An Bình, Thuận Thành, Bắc Ninh</v>
          </cell>
          <cell r="R48" t="str">
            <v>Thời vụ dưới 3 tháng</v>
          </cell>
          <cell r="S48">
            <v>41244</v>
          </cell>
          <cell r="T48">
            <v>41305</v>
          </cell>
          <cell r="U48" t="str">
            <v>SRV3</v>
          </cell>
        </row>
        <row r="49">
          <cell r="C49" t="str">
            <v>046/HĐLĐTV/BGE-2012</v>
          </cell>
          <cell r="D49" t="str">
            <v>Trần Văn Thông</v>
          </cell>
          <cell r="E49" t="str">
            <v>Nam</v>
          </cell>
          <cell r="F49" t="str">
            <v>Thợ bậc 2/7</v>
          </cell>
          <cell r="G49" t="str">
            <v>Lao động phổ thông</v>
          </cell>
          <cell r="H49" t="str">
            <v>Khu công nghiệp Nomura - An Dương - Hải Phòng</v>
          </cell>
          <cell r="I49">
            <v>25971</v>
          </cell>
          <cell r="J49" t="str">
            <v>Tử Du, Lập Thạch, Vĩnh Phúc</v>
          </cell>
          <cell r="K49" t="str">
            <v>8233818233</v>
          </cell>
          <cell r="L49">
            <v>41165</v>
          </cell>
          <cell r="M49" t="str">
            <v>CT Hà Nội</v>
          </cell>
          <cell r="N49" t="str">
            <v>135388308</v>
          </cell>
          <cell r="O49">
            <v>38644</v>
          </cell>
          <cell r="P49" t="str">
            <v>CA.Vĩnh Phúc</v>
          </cell>
          <cell r="Q49" t="str">
            <v>Tử Du, Lập Thạch, Vĩnh Phúc</v>
          </cell>
          <cell r="R49" t="str">
            <v>Thời vụ dưới 3 tháng</v>
          </cell>
          <cell r="S49">
            <v>41244</v>
          </cell>
          <cell r="T49">
            <v>41305</v>
          </cell>
          <cell r="U49" t="str">
            <v>SRV3</v>
          </cell>
        </row>
        <row r="50">
          <cell r="C50" t="str">
            <v>047/HĐLĐTV/BGE-2012</v>
          </cell>
          <cell r="D50" t="str">
            <v>La Văn Tơi</v>
          </cell>
          <cell r="E50" t="str">
            <v>Nam</v>
          </cell>
          <cell r="F50" t="str">
            <v>Thợ bậc 2/7</v>
          </cell>
          <cell r="G50" t="str">
            <v>Lao động phổ thông</v>
          </cell>
          <cell r="H50" t="str">
            <v>Khu công nghiệp Nomura - An Dương - Hải Phòng</v>
          </cell>
          <cell r="I50">
            <v>23660</v>
          </cell>
          <cell r="J50" t="str">
            <v>Tam Thái, Tương Dương, Nghệ An</v>
          </cell>
          <cell r="K50" t="str">
            <v>8159171268</v>
          </cell>
          <cell r="L50">
            <v>41128</v>
          </cell>
          <cell r="M50" t="str">
            <v>CCT Tương Dương</v>
          </cell>
          <cell r="N50" t="str">
            <v>181895984</v>
          </cell>
          <cell r="O50">
            <v>38883</v>
          </cell>
          <cell r="P50" t="str">
            <v>CA.Nghệ An</v>
          </cell>
          <cell r="Q50" t="str">
            <v>Tam Thái, Tương Dương, Nghệ An</v>
          </cell>
          <cell r="R50" t="str">
            <v>Thời vụ dưới 3 tháng</v>
          </cell>
          <cell r="S50">
            <v>41244</v>
          </cell>
          <cell r="T50">
            <v>41305</v>
          </cell>
          <cell r="U50" t="str">
            <v>SRV3</v>
          </cell>
        </row>
        <row r="51">
          <cell r="C51" t="str">
            <v>048/HĐLĐTV/BGE-2012</v>
          </cell>
          <cell r="D51" t="str">
            <v>Lê Văn Lạc</v>
          </cell>
          <cell r="E51" t="str">
            <v>Nam</v>
          </cell>
          <cell r="F51" t="str">
            <v>Thợ bậc 2/7</v>
          </cell>
          <cell r="G51" t="str">
            <v>Lao động phổ thông</v>
          </cell>
          <cell r="H51" t="str">
            <v>Khu công nghiệp Nomura - An Dương - Hải Phòng</v>
          </cell>
          <cell r="I51">
            <v>27783</v>
          </cell>
          <cell r="J51" t="str">
            <v>Tổ 17, Khuê Trung, Cẩm Lệ, Đà Nẵng</v>
          </cell>
          <cell r="K51" t="str">
            <v>8302158693</v>
          </cell>
          <cell r="L51">
            <v>41332</v>
          </cell>
          <cell r="M51" t="str">
            <v>CCT Hà Đông</v>
          </cell>
          <cell r="N51" t="str">
            <v>201356547</v>
          </cell>
          <cell r="O51">
            <v>40947</v>
          </cell>
          <cell r="P51" t="str">
            <v>CA.Đà Nẵng</v>
          </cell>
          <cell r="Q51" t="str">
            <v>Tổ 17, Khuê Trung, Cẩm Lệ, Đà Nẵng</v>
          </cell>
          <cell r="R51" t="str">
            <v>Thời vụ dưới 3 tháng</v>
          </cell>
          <cell r="S51">
            <v>41244</v>
          </cell>
          <cell r="T51">
            <v>41305</v>
          </cell>
          <cell r="U51" t="str">
            <v>SRV3</v>
          </cell>
        </row>
        <row r="52">
          <cell r="C52" t="str">
            <v>049/HĐLĐTV/BGE-2012</v>
          </cell>
          <cell r="D52" t="str">
            <v>Dương Ngô Đức</v>
          </cell>
          <cell r="E52" t="str">
            <v>Nam</v>
          </cell>
          <cell r="F52" t="str">
            <v>Thợ bậc 2/7</v>
          </cell>
          <cell r="G52" t="str">
            <v>Lao động phổ thông</v>
          </cell>
          <cell r="H52" t="str">
            <v>Khu công nghiệp Nomura - An Dương - Hải Phòng</v>
          </cell>
          <cell r="I52" t="str">
            <v>05/1982</v>
          </cell>
          <cell r="J52" t="str">
            <v>Ngọc Vân, Tân Yên, Bắc Giang</v>
          </cell>
          <cell r="K52" t="str">
            <v>8302158703</v>
          </cell>
          <cell r="L52">
            <v>41332</v>
          </cell>
          <cell r="M52" t="str">
            <v>CCT Hà Đông</v>
          </cell>
          <cell r="N52" t="str">
            <v>121999468</v>
          </cell>
          <cell r="O52">
            <v>39556</v>
          </cell>
          <cell r="P52" t="str">
            <v>CA.Bắc Giang</v>
          </cell>
          <cell r="Q52" t="str">
            <v>Ngọc Vân, Tân Yên, Bắc Giang</v>
          </cell>
          <cell r="R52" t="str">
            <v>Thời vụ dưới 3 tháng</v>
          </cell>
          <cell r="S52">
            <v>41244</v>
          </cell>
          <cell r="T52">
            <v>41305</v>
          </cell>
          <cell r="U52" t="str">
            <v>SRV3</v>
          </cell>
        </row>
        <row r="53">
          <cell r="C53" t="str">
            <v>050/HĐLĐTV/BGE-2012</v>
          </cell>
          <cell r="D53" t="str">
            <v>Phan Nho Vượng</v>
          </cell>
          <cell r="E53" t="str">
            <v>Nam</v>
          </cell>
          <cell r="F53" t="str">
            <v>Thợ bậc 2/7</v>
          </cell>
          <cell r="G53" t="str">
            <v>Lao động phổ thông</v>
          </cell>
          <cell r="H53" t="str">
            <v>Khu công nghiệp Nomura - An Dương - Hải Phòng</v>
          </cell>
          <cell r="I53">
            <v>28246</v>
          </cell>
          <cell r="J53" t="str">
            <v>Đông Quang, Từ Sơn, Bắc Ninh</v>
          </cell>
          <cell r="K53" t="str">
            <v>8302158710</v>
          </cell>
          <cell r="L53">
            <v>41332</v>
          </cell>
          <cell r="M53" t="str">
            <v>CCT Hà Đông</v>
          </cell>
          <cell r="N53" t="str">
            <v>125178942</v>
          </cell>
          <cell r="O53">
            <v>37405</v>
          </cell>
          <cell r="P53" t="str">
            <v>CA.Bắc Ninh</v>
          </cell>
          <cell r="Q53" t="str">
            <v>Đông Quang, Từ Sơn, Bắc Ninh</v>
          </cell>
          <cell r="R53" t="str">
            <v>Thời vụ dưới 3 tháng</v>
          </cell>
          <cell r="S53">
            <v>41244</v>
          </cell>
          <cell r="T53">
            <v>41305</v>
          </cell>
          <cell r="U53" t="str">
            <v>SRV3</v>
          </cell>
        </row>
        <row r="54">
          <cell r="C54" t="str">
            <v>051/HĐLĐTV/BGE-2012</v>
          </cell>
          <cell r="D54" t="str">
            <v>Nguyễn Thành Hoàn</v>
          </cell>
          <cell r="E54" t="str">
            <v>Nam</v>
          </cell>
          <cell r="F54" t="str">
            <v>Thợ bậc 2/7</v>
          </cell>
          <cell r="G54" t="str">
            <v>Lao động phổ thông</v>
          </cell>
          <cell r="H54" t="str">
            <v>Khu công nghiệp Nomura - An Dương - Hải Phòng</v>
          </cell>
          <cell r="I54">
            <v>28187</v>
          </cell>
          <cell r="J54" t="str">
            <v>An Bình, Thuận Thành, Bắc Ninh</v>
          </cell>
          <cell r="K54" t="str">
            <v>8302158728</v>
          </cell>
          <cell r="L54">
            <v>41332</v>
          </cell>
          <cell r="M54" t="str">
            <v>CCT Hà Đông</v>
          </cell>
          <cell r="N54" t="str">
            <v>125012847</v>
          </cell>
          <cell r="O54">
            <v>35595</v>
          </cell>
          <cell r="P54" t="str">
            <v>CA.Bắc Ninh</v>
          </cell>
          <cell r="Q54" t="str">
            <v>An Bình, Thuận Thành, Bắc Ninh</v>
          </cell>
          <cell r="R54" t="str">
            <v>Thời vụ dưới 3 tháng</v>
          </cell>
          <cell r="S54">
            <v>41244</v>
          </cell>
          <cell r="T54">
            <v>41305</v>
          </cell>
          <cell r="U54" t="str">
            <v>SRV3</v>
          </cell>
        </row>
        <row r="55">
          <cell r="C55" t="str">
            <v>052/HĐLĐTV/BGE-2012</v>
          </cell>
          <cell r="D55" t="str">
            <v>Lê Khả Năng</v>
          </cell>
          <cell r="E55" t="str">
            <v>Nam</v>
          </cell>
          <cell r="F55" t="str">
            <v>Thợ bậc 2/7</v>
          </cell>
          <cell r="G55" t="str">
            <v>Lao động phổ thông</v>
          </cell>
          <cell r="H55" t="str">
            <v>Khu công nghiệp Nomura - An Dương - Hải Phòng</v>
          </cell>
          <cell r="I55">
            <v>28643</v>
          </cell>
          <cell r="J55" t="str">
            <v>An Bình, Thuận Thành, Bắc Ninh</v>
          </cell>
          <cell r="K55" t="str">
            <v>8302158735</v>
          </cell>
          <cell r="L55">
            <v>41332</v>
          </cell>
          <cell r="M55" t="str">
            <v>CCT Hà Đông</v>
          </cell>
          <cell r="N55" t="str">
            <v>125410565</v>
          </cell>
          <cell r="O55">
            <v>41128</v>
          </cell>
          <cell r="P55" t="str">
            <v>CA.Bắc Ninh</v>
          </cell>
          <cell r="Q55" t="str">
            <v>An Bình, Thuận Thành, Bắc Ninh</v>
          </cell>
          <cell r="R55" t="str">
            <v>Thời vụ dưới 3 tháng</v>
          </cell>
          <cell r="S55">
            <v>41244</v>
          </cell>
          <cell r="T55">
            <v>41305</v>
          </cell>
          <cell r="U55" t="str">
            <v>SRV3</v>
          </cell>
        </row>
        <row r="56">
          <cell r="C56" t="str">
            <v>053/HĐLĐTV/BGE-2012</v>
          </cell>
          <cell r="D56" t="str">
            <v>Nguyễn Văn Hải</v>
          </cell>
          <cell r="E56" t="str">
            <v>Nam</v>
          </cell>
          <cell r="F56" t="str">
            <v>Thợ bậc 2/7</v>
          </cell>
          <cell r="G56" t="str">
            <v>Lao động phổ thông</v>
          </cell>
          <cell r="H56" t="str">
            <v>Khu công nghiệp Nomura - An Dương - Hải Phòng</v>
          </cell>
          <cell r="I56">
            <v>29743</v>
          </cell>
          <cell r="J56" t="str">
            <v>An Bình, Thuận Thành, Bắc Ninh</v>
          </cell>
          <cell r="K56" t="str">
            <v>8302158742</v>
          </cell>
          <cell r="L56">
            <v>41332</v>
          </cell>
          <cell r="M56" t="str">
            <v>CCT Hà Đông</v>
          </cell>
          <cell r="N56" t="str">
            <v>125030718</v>
          </cell>
          <cell r="O56">
            <v>40059</v>
          </cell>
          <cell r="P56" t="str">
            <v>CA.Bắc Ninh</v>
          </cell>
          <cell r="Q56" t="str">
            <v>An Bình, Thuận Thành, Bắc Ninh</v>
          </cell>
          <cell r="R56" t="str">
            <v>Thời vụ dưới 3 tháng</v>
          </cell>
          <cell r="S56">
            <v>41244</v>
          </cell>
          <cell r="T56">
            <v>41305</v>
          </cell>
          <cell r="U56" t="str">
            <v>SRV3</v>
          </cell>
        </row>
        <row r="57">
          <cell r="C57" t="str">
            <v>054/HĐLĐTV/BGE-2012</v>
          </cell>
          <cell r="D57" t="str">
            <v>Vương Văn Dũng</v>
          </cell>
          <cell r="E57" t="str">
            <v>Nam</v>
          </cell>
          <cell r="F57" t="str">
            <v>Thợ bậc 2/7</v>
          </cell>
          <cell r="G57" t="str">
            <v>Lao động phổ thông</v>
          </cell>
          <cell r="H57" t="str">
            <v>Khu công nghiệp Nomura - An Dương - Hải Phòng</v>
          </cell>
          <cell r="I57">
            <v>27844</v>
          </cell>
          <cell r="J57" t="str">
            <v>An Bình, Thuận Thành, Bắc Ninh</v>
          </cell>
          <cell r="K57" t="str">
            <v>8169674334</v>
          </cell>
          <cell r="L57">
            <v>41135</v>
          </cell>
          <cell r="M57" t="str">
            <v>CCT Thuận Thành</v>
          </cell>
          <cell r="N57" t="str">
            <v>125130349</v>
          </cell>
          <cell r="O57">
            <v>36957</v>
          </cell>
          <cell r="P57" t="str">
            <v>CA.Bắc Ninh</v>
          </cell>
          <cell r="Q57" t="str">
            <v>An Bình, Thuận Thành, Bắc Ninh</v>
          </cell>
          <cell r="R57" t="str">
            <v>Thời vụ dưới 3 tháng</v>
          </cell>
          <cell r="S57">
            <v>41244</v>
          </cell>
          <cell r="T57">
            <v>41305</v>
          </cell>
          <cell r="U57" t="str">
            <v>SRV3</v>
          </cell>
        </row>
        <row r="58">
          <cell r="C58" t="str">
            <v>055/HĐLĐTV/BGE-2012</v>
          </cell>
          <cell r="D58" t="str">
            <v>Nguyễn Đức Trịnh</v>
          </cell>
          <cell r="E58" t="str">
            <v>Nam</v>
          </cell>
          <cell r="F58" t="str">
            <v>Thợ bậc 2/7</v>
          </cell>
          <cell r="G58" t="str">
            <v>Lao động phổ thông</v>
          </cell>
          <cell r="H58" t="str">
            <v>Khu công nghiệp Nomura - An Dương - Hải Phòng</v>
          </cell>
          <cell r="I58">
            <v>26230</v>
          </cell>
          <cell r="J58" t="str">
            <v>An Bình, Thuận Thành, Bắc Ninh</v>
          </cell>
          <cell r="K58" t="str">
            <v>8169674750</v>
          </cell>
          <cell r="L58">
            <v>41135</v>
          </cell>
          <cell r="M58" t="str">
            <v>CCT Thuận Thành</v>
          </cell>
          <cell r="N58" t="str">
            <v>125130303</v>
          </cell>
          <cell r="O58">
            <v>36957</v>
          </cell>
          <cell r="P58" t="str">
            <v>CA.Bắc Ninh</v>
          </cell>
          <cell r="Q58" t="str">
            <v>An Bình, Thuận Thành, Bắc Ninh</v>
          </cell>
          <cell r="R58" t="str">
            <v>Thời vụ dưới 3 tháng</v>
          </cell>
          <cell r="S58">
            <v>41244</v>
          </cell>
          <cell r="T58">
            <v>41305</v>
          </cell>
          <cell r="U58" t="str">
            <v>SRV3</v>
          </cell>
        </row>
        <row r="59">
          <cell r="C59" t="str">
            <v>056/HĐLĐTV/BGE-2012</v>
          </cell>
          <cell r="D59" t="str">
            <v>Đỗ Đức Trọng</v>
          </cell>
          <cell r="E59" t="str">
            <v>Nam</v>
          </cell>
          <cell r="F59" t="str">
            <v>Thợ bậc 2/7</v>
          </cell>
          <cell r="G59" t="str">
            <v>Lao động phổ thông</v>
          </cell>
          <cell r="H59" t="str">
            <v>Khu công nghiệp Nomura - An Dương - Hải Phòng</v>
          </cell>
          <cell r="I59">
            <v>31732</v>
          </cell>
          <cell r="J59" t="str">
            <v>Minh Thanh, Sơn Dương, Tuyên Quang</v>
          </cell>
          <cell r="K59" t="str">
            <v>8302158767</v>
          </cell>
          <cell r="L59">
            <v>41332</v>
          </cell>
          <cell r="M59" t="str">
            <v>CCT Hà Đông</v>
          </cell>
          <cell r="N59" t="str">
            <v>070739380</v>
          </cell>
          <cell r="O59">
            <v>38059</v>
          </cell>
          <cell r="P59" t="str">
            <v>CA.Tuyên Quang</v>
          </cell>
          <cell r="Q59" t="str">
            <v>Minh Thanh, Sơn Dương, Tuyên Quang</v>
          </cell>
          <cell r="R59" t="str">
            <v>Thời vụ dưới 3 tháng</v>
          </cell>
          <cell r="S59">
            <v>41244</v>
          </cell>
          <cell r="T59">
            <v>41305</v>
          </cell>
          <cell r="U59" t="str">
            <v>SRV3</v>
          </cell>
        </row>
        <row r="60">
          <cell r="C60" t="str">
            <v>057/HĐLĐTV/BGE-2012</v>
          </cell>
          <cell r="D60" t="str">
            <v>Nguyễn Văn Toản</v>
          </cell>
          <cell r="E60" t="str">
            <v>Nam</v>
          </cell>
          <cell r="F60" t="str">
            <v>Thợ bậc 2/7</v>
          </cell>
          <cell r="G60" t="str">
            <v>Lao động phổ thông</v>
          </cell>
          <cell r="H60" t="str">
            <v>Khu công nghiệp Nomura - An Dương - Hải Phòng</v>
          </cell>
          <cell r="I60">
            <v>30012</v>
          </cell>
          <cell r="J60" t="str">
            <v>Minh Thanh, Sơn Dương, Tuyên Quang</v>
          </cell>
          <cell r="K60" t="str">
            <v>8302158774</v>
          </cell>
          <cell r="L60">
            <v>41332</v>
          </cell>
          <cell r="M60" t="str">
            <v>CCT Hà Đông</v>
          </cell>
          <cell r="N60" t="str">
            <v>070713663</v>
          </cell>
          <cell r="O60">
            <v>37786</v>
          </cell>
          <cell r="P60" t="str">
            <v>CA.Tuyên Quang</v>
          </cell>
          <cell r="Q60" t="str">
            <v>Minh Thanh, Sơn Dương, Tuyên Quang</v>
          </cell>
          <cell r="R60" t="str">
            <v>Thời vụ dưới 3 tháng</v>
          </cell>
          <cell r="S60">
            <v>41244</v>
          </cell>
          <cell r="T60">
            <v>41305</v>
          </cell>
          <cell r="U60" t="str">
            <v>SRV3</v>
          </cell>
        </row>
        <row r="61">
          <cell r="C61" t="str">
            <v>058/HĐLĐTV/BGE-2012</v>
          </cell>
          <cell r="D61" t="str">
            <v>Nguyễn Đức Tài</v>
          </cell>
          <cell r="E61" t="str">
            <v>Nam</v>
          </cell>
          <cell r="F61" t="str">
            <v>Thợ bậc 2/7</v>
          </cell>
          <cell r="G61" t="str">
            <v>Lao động phổ thông</v>
          </cell>
          <cell r="H61" t="str">
            <v>Khu công nghiệp Nomura - An Dương - Hải Phòng</v>
          </cell>
          <cell r="I61">
            <v>30928</v>
          </cell>
          <cell r="J61" t="str">
            <v>Minh Thanh, Sơn Dương, Tuyên Quang</v>
          </cell>
          <cell r="K61" t="str">
            <v>8302158781</v>
          </cell>
          <cell r="L61">
            <v>41332</v>
          </cell>
          <cell r="M61" t="str">
            <v>CCT Hà Đông</v>
          </cell>
          <cell r="N61" t="str">
            <v>070754157</v>
          </cell>
          <cell r="O61">
            <v>40585</v>
          </cell>
          <cell r="P61" t="str">
            <v>CA.Tuyên Quang</v>
          </cell>
          <cell r="Q61" t="str">
            <v>Minh Thanh, Sơn Dương, Tuyên Quang</v>
          </cell>
          <cell r="R61" t="str">
            <v>Thời vụ dưới 3 tháng</v>
          </cell>
          <cell r="S61">
            <v>41244</v>
          </cell>
          <cell r="T61">
            <v>41305</v>
          </cell>
          <cell r="U61" t="str">
            <v>SRV3</v>
          </cell>
        </row>
        <row r="62">
          <cell r="C62" t="str">
            <v>059/HĐLĐTV/BGE-2012</v>
          </cell>
          <cell r="D62" t="str">
            <v>Phùng Văn Hiếu</v>
          </cell>
          <cell r="E62" t="str">
            <v>Nam</v>
          </cell>
          <cell r="F62" t="str">
            <v>Thợ bậc 2/7</v>
          </cell>
          <cell r="G62" t="str">
            <v>Lao động phổ thông</v>
          </cell>
          <cell r="H62" t="str">
            <v>Khu công nghiệp Nomura - An Dương - Hải Phòng</v>
          </cell>
          <cell r="I62">
            <v>32090</v>
          </cell>
          <cell r="J62" t="str">
            <v>Đại An, Văn Quan, Lạng Sơn</v>
          </cell>
          <cell r="K62" t="str">
            <v>8302158799</v>
          </cell>
          <cell r="L62">
            <v>41332</v>
          </cell>
          <cell r="M62" t="str">
            <v>CCT Hà Đông</v>
          </cell>
          <cell r="N62" t="str">
            <v>082073145</v>
          </cell>
          <cell r="O62">
            <v>38701</v>
          </cell>
          <cell r="P62" t="str">
            <v>CA.Lạng Sơn</v>
          </cell>
          <cell r="Q62" t="str">
            <v>Đại An, Văn Quan, Lạng Sơn</v>
          </cell>
          <cell r="R62" t="str">
            <v>Thời vụ dưới 3 tháng</v>
          </cell>
          <cell r="S62">
            <v>41244</v>
          </cell>
          <cell r="T62">
            <v>41305</v>
          </cell>
          <cell r="U62" t="str">
            <v>SRV3</v>
          </cell>
        </row>
        <row r="63">
          <cell r="C63" t="str">
            <v>060/HĐLĐTV/BGE-2012</v>
          </cell>
          <cell r="D63" t="str">
            <v>Đặng Xuân Đức</v>
          </cell>
          <cell r="E63" t="str">
            <v>Nam</v>
          </cell>
          <cell r="F63" t="str">
            <v>Thợ bậc 2/7</v>
          </cell>
          <cell r="G63" t="str">
            <v>Lao động phổ thông</v>
          </cell>
          <cell r="H63" t="str">
            <v>Khu công nghiệp Nomura - An Dương - Hải Phòng</v>
          </cell>
          <cell r="I63">
            <v>34667</v>
          </cell>
          <cell r="J63" t="str">
            <v>Nam Sơn, Đô Lương, Nghệ An</v>
          </cell>
          <cell r="K63" t="str">
            <v>8302158809</v>
          </cell>
          <cell r="L63">
            <v>41332</v>
          </cell>
          <cell r="M63" t="str">
            <v>CCT Hà Đông</v>
          </cell>
          <cell r="N63" t="str">
            <v>187545868</v>
          </cell>
          <cell r="O63">
            <v>41110</v>
          </cell>
          <cell r="P63" t="str">
            <v>CA.Nghệ An</v>
          </cell>
          <cell r="Q63" t="str">
            <v>Nam Sơn, Đô Lương, Nghệ An</v>
          </cell>
          <cell r="R63" t="str">
            <v>Thời vụ dưới 3 tháng</v>
          </cell>
          <cell r="S63">
            <v>41244</v>
          </cell>
          <cell r="T63">
            <v>41305</v>
          </cell>
          <cell r="U63" t="str">
            <v>SRV3</v>
          </cell>
        </row>
        <row r="64">
          <cell r="C64" t="str">
            <v>061/HĐLĐTV/BGE-2012</v>
          </cell>
          <cell r="D64" t="str">
            <v>Nguyễn Hữu Ngọc</v>
          </cell>
          <cell r="E64" t="str">
            <v>Nam</v>
          </cell>
          <cell r="F64" t="str">
            <v>Thợ bậc 2/7</v>
          </cell>
          <cell r="G64" t="str">
            <v>Lao động phổ thông</v>
          </cell>
          <cell r="H64" t="str">
            <v>Khu công nghiệp Nomura - An Dương - Hải Phòng</v>
          </cell>
          <cell r="I64">
            <v>31923</v>
          </cell>
          <cell r="J64" t="str">
            <v>An Bình, Thuận Thành, Bắc Ninh</v>
          </cell>
          <cell r="K64" t="str">
            <v>8087321585</v>
          </cell>
          <cell r="L64">
            <v>40491</v>
          </cell>
          <cell r="M64" t="str">
            <v>CT Bắc Ninh</v>
          </cell>
          <cell r="N64" t="str">
            <v>125237188</v>
          </cell>
          <cell r="O64">
            <v>40878</v>
          </cell>
          <cell r="P64" t="str">
            <v>CA.Bắc Ninh</v>
          </cell>
          <cell r="Q64" t="str">
            <v>An Bình, Thuận Thành, Bắc Ninh</v>
          </cell>
          <cell r="R64" t="str">
            <v>Thời vụ dưới 3 tháng</v>
          </cell>
          <cell r="S64">
            <v>41244</v>
          </cell>
          <cell r="T64">
            <v>41305</v>
          </cell>
          <cell r="U64" t="str">
            <v>SRV3</v>
          </cell>
        </row>
        <row r="65">
          <cell r="C65" t="str">
            <v>062/HĐLĐTV/BGE-2012</v>
          </cell>
          <cell r="D65" t="str">
            <v>Dương Ngô Nghị</v>
          </cell>
          <cell r="E65" t="str">
            <v>Nam</v>
          </cell>
          <cell r="F65" t="str">
            <v>Thợ bậc 2/7</v>
          </cell>
          <cell r="G65" t="str">
            <v>Lao động phổ thông</v>
          </cell>
          <cell r="H65" t="str">
            <v>Khu công nghiệp Nomura - An Dương - Hải Phòng</v>
          </cell>
          <cell r="I65">
            <v>26779</v>
          </cell>
          <cell r="J65" t="str">
            <v>Đại Hóa, Tân Yên, Bắc Giang</v>
          </cell>
          <cell r="K65" t="str">
            <v>8306478380</v>
          </cell>
          <cell r="L65">
            <v>40530</v>
          </cell>
          <cell r="M65" t="str">
            <v>CCT Việt Yên</v>
          </cell>
          <cell r="N65" t="str">
            <v>121662710</v>
          </cell>
          <cell r="O65">
            <v>41104</v>
          </cell>
          <cell r="P65" t="str">
            <v>CA.Bắc Giang</v>
          </cell>
          <cell r="Q65" t="str">
            <v>Đại Hóa, Tân Yên, Bắc Giang</v>
          </cell>
          <cell r="R65" t="str">
            <v>Thời vụ dưới 3 tháng</v>
          </cell>
          <cell r="S65">
            <v>41244</v>
          </cell>
          <cell r="T65">
            <v>41305</v>
          </cell>
          <cell r="U65" t="str">
            <v>SRV3</v>
          </cell>
        </row>
        <row r="66">
          <cell r="C66" t="str">
            <v>063/HĐLĐTV/BGE-2012</v>
          </cell>
          <cell r="D66" t="str">
            <v>Nguyễn Tiến Hoan</v>
          </cell>
          <cell r="E66" t="str">
            <v>Nam</v>
          </cell>
          <cell r="F66" t="str">
            <v>Thợ bậc 2/7</v>
          </cell>
          <cell r="G66" t="str">
            <v>Lao động phổ thông</v>
          </cell>
          <cell r="H66" t="str">
            <v>Khu công nghiệp Nomura - An Dương - Hải Phòng</v>
          </cell>
          <cell r="I66">
            <v>24473</v>
          </cell>
          <cell r="J66" t="str">
            <v>Tử Du, Lập Thạch, Vĩnh Phúc</v>
          </cell>
          <cell r="K66" t="str">
            <v>8302158816</v>
          </cell>
          <cell r="L66">
            <v>41332</v>
          </cell>
          <cell r="M66" t="str">
            <v>CCT Hà Đông</v>
          </cell>
          <cell r="N66" t="str">
            <v>130855716</v>
          </cell>
          <cell r="O66">
            <v>30494</v>
          </cell>
          <cell r="P66" t="str">
            <v>CA.Vĩnh Phúc</v>
          </cell>
          <cell r="Q66" t="str">
            <v>Tử Du, Lập Thạch, Vĩnh Phúc</v>
          </cell>
          <cell r="R66" t="str">
            <v>Thời vụ dưới 3 tháng</v>
          </cell>
          <cell r="S66">
            <v>41244</v>
          </cell>
          <cell r="T66">
            <v>41305</v>
          </cell>
          <cell r="U66" t="str">
            <v>SRV3</v>
          </cell>
        </row>
        <row r="67">
          <cell r="C67" t="str">
            <v>064/HĐLĐTV/BGE-2012</v>
          </cell>
          <cell r="D67" t="str">
            <v>Nguyễn Thị Hiền</v>
          </cell>
          <cell r="E67" t="str">
            <v>Nữ</v>
          </cell>
          <cell r="F67" t="str">
            <v>Thợ bậc 2/7</v>
          </cell>
          <cell r="G67" t="str">
            <v>Lao động phổ thông</v>
          </cell>
          <cell r="H67" t="str">
            <v>Khu công nghiệp Nomura - An Dương - Hải Phòng</v>
          </cell>
          <cell r="I67">
            <v>25204</v>
          </cell>
          <cell r="J67" t="str">
            <v>Minh Khôi, Nông Cống, Thanh Hóa</v>
          </cell>
          <cell r="K67" t="str">
            <v>8302158823</v>
          </cell>
          <cell r="L67">
            <v>41332</v>
          </cell>
          <cell r="M67" t="str">
            <v>CCT Hà Đông</v>
          </cell>
          <cell r="N67" t="str">
            <v>173255070</v>
          </cell>
          <cell r="O67">
            <v>39846</v>
          </cell>
          <cell r="P67" t="str">
            <v>CA.Thanh Hóa</v>
          </cell>
          <cell r="Q67" t="str">
            <v>Minh Khôi, Nông Cống, Thanh Hóa</v>
          </cell>
          <cell r="R67" t="str">
            <v>Thời vụ dưới 3 tháng</v>
          </cell>
          <cell r="S67">
            <v>41244</v>
          </cell>
          <cell r="T67">
            <v>41305</v>
          </cell>
          <cell r="U67" t="str">
            <v>SRV3</v>
          </cell>
        </row>
        <row r="68">
          <cell r="C68" t="str">
            <v>065/HĐLĐTV/BGE-2012</v>
          </cell>
          <cell r="D68" t="str">
            <v>Phạm Ngọc Hoàng</v>
          </cell>
          <cell r="E68" t="str">
            <v>Nam</v>
          </cell>
          <cell r="F68" t="str">
            <v>Thợ bậc 2/7</v>
          </cell>
          <cell r="G68" t="str">
            <v>Lao động phổ thông</v>
          </cell>
          <cell r="H68" t="str">
            <v>Khu công nghiệp Nomura - An Dương - Hải Phòng</v>
          </cell>
          <cell r="I68">
            <v>26041</v>
          </cell>
          <cell r="J68" t="str">
            <v>Tổ 19, Khuê Trung, Cẩm Lệ, Đà Nẵng</v>
          </cell>
          <cell r="K68" t="str">
            <v>8022874528</v>
          </cell>
          <cell r="L68">
            <v>40049</v>
          </cell>
          <cell r="M68" t="str">
            <v>CT Phú Thọ</v>
          </cell>
          <cell r="N68" t="str">
            <v>201337894</v>
          </cell>
          <cell r="O68">
            <v>40941</v>
          </cell>
          <cell r="P68" t="str">
            <v>CA.Đà Nẵng</v>
          </cell>
          <cell r="Q68" t="str">
            <v>Tổ 19, Khuê Trung, Cẩm Lệ, Đà Nẵng</v>
          </cell>
          <cell r="R68" t="str">
            <v>Thời vụ dưới 3 tháng</v>
          </cell>
          <cell r="S68">
            <v>41244</v>
          </cell>
          <cell r="T68">
            <v>41305</v>
          </cell>
          <cell r="U68" t="str">
            <v>SRV3</v>
          </cell>
        </row>
        <row r="69">
          <cell r="C69" t="str">
            <v>066/HĐLĐTV/BGE-2012</v>
          </cell>
          <cell r="D69" t="str">
            <v>Trần Văn Kiểm</v>
          </cell>
          <cell r="E69" t="str">
            <v>Nam</v>
          </cell>
          <cell r="F69" t="str">
            <v>Thợ bậc 2/7</v>
          </cell>
          <cell r="G69" t="str">
            <v>Lao động phổ thông</v>
          </cell>
          <cell r="H69" t="str">
            <v>Khu công nghiệp Nomura - An Dương - Hải Phòng</v>
          </cell>
          <cell r="I69">
            <v>26861</v>
          </cell>
          <cell r="J69" t="str">
            <v>Quang Tiến, Tân Yên, Bắc Giang</v>
          </cell>
          <cell r="K69" t="str">
            <v>8233297735</v>
          </cell>
          <cell r="L69">
            <v>41165</v>
          </cell>
          <cell r="M69" t="str">
            <v>CCT Tân Yên</v>
          </cell>
          <cell r="N69" t="str">
            <v>121115159</v>
          </cell>
          <cell r="O69">
            <v>39947</v>
          </cell>
          <cell r="P69" t="str">
            <v>CA.Bắc Giang</v>
          </cell>
          <cell r="Q69" t="str">
            <v>Quang Tiến, Tân Yên, Bắc Giang</v>
          </cell>
          <cell r="R69" t="str">
            <v>Thời vụ dưới 3 tháng</v>
          </cell>
          <cell r="S69">
            <v>41244</v>
          </cell>
          <cell r="T69">
            <v>41305</v>
          </cell>
          <cell r="U69" t="str">
            <v>SRV3</v>
          </cell>
        </row>
        <row r="70">
          <cell r="C70" t="str">
            <v>001/HĐLĐTV/BGE-2013</v>
          </cell>
          <cell r="D70" t="str">
            <v>Lương Văn Cảnh</v>
          </cell>
          <cell r="E70" t="str">
            <v>Nam</v>
          </cell>
          <cell r="F70" t="str">
            <v>Thợ bậc 2/7</v>
          </cell>
          <cell r="G70" t="str">
            <v>Lao động phổ thông</v>
          </cell>
          <cell r="H70" t="str">
            <v>Khu công nghiệp Đình Vũ - Hải Phòng</v>
          </cell>
          <cell r="I70">
            <v>31629</v>
          </cell>
          <cell r="J70" t="str">
            <v>Xóm Chu - Kênh Giang - Thủy Nguyên - HP</v>
          </cell>
          <cell r="K70" t="str">
            <v>8066506232</v>
          </cell>
          <cell r="L70">
            <v>40256</v>
          </cell>
          <cell r="M70" t="str">
            <v>CT Hải Phòng</v>
          </cell>
          <cell r="N70" t="str">
            <v>031505779</v>
          </cell>
          <cell r="O70">
            <v>40480</v>
          </cell>
          <cell r="P70" t="str">
            <v>CA. Hải Phòng</v>
          </cell>
          <cell r="Q70" t="str">
            <v>Xóm Chu - Kênh Giang - Thủy Nguyên - HP</v>
          </cell>
          <cell r="R70" t="str">
            <v>Thời vụ dưới 3 tháng</v>
          </cell>
          <cell r="S70">
            <v>41334</v>
          </cell>
          <cell r="T70">
            <v>41409</v>
          </cell>
          <cell r="U70" t="str">
            <v>BTMV</v>
          </cell>
        </row>
        <row r="71">
          <cell r="C71" t="str">
            <v>002/HĐLĐTV/BGE-2013</v>
          </cell>
          <cell r="D71" t="str">
            <v>Vương Văn Thắng</v>
          </cell>
          <cell r="E71" t="str">
            <v>Nam</v>
          </cell>
          <cell r="F71" t="str">
            <v>Thợ bậc 2/7</v>
          </cell>
          <cell r="G71" t="str">
            <v>Lao động phổ thông</v>
          </cell>
          <cell r="H71" t="str">
            <v>Khu công nghiệp Đình Vũ - Hải Phòng</v>
          </cell>
          <cell r="I71">
            <v>31314</v>
          </cell>
          <cell r="J71" t="str">
            <v>Hòa Bình - Thủy Nguyên - Hải Phòng</v>
          </cell>
          <cell r="K71" t="str">
            <v>8065884753</v>
          </cell>
          <cell r="L71">
            <v>40249</v>
          </cell>
          <cell r="M71" t="str">
            <v>CT Hải Phòng</v>
          </cell>
          <cell r="N71" t="str">
            <v>031330037</v>
          </cell>
          <cell r="O71">
            <v>39167</v>
          </cell>
          <cell r="P71" t="str">
            <v>CA. Hải Phòng</v>
          </cell>
          <cell r="Q71" t="str">
            <v>Hòa Bình - Thủy Nguyên - Hải Phòng</v>
          </cell>
          <cell r="R71" t="str">
            <v>Thời vụ dưới 3 tháng</v>
          </cell>
          <cell r="S71">
            <v>41334</v>
          </cell>
          <cell r="T71">
            <v>41409</v>
          </cell>
          <cell r="U71" t="str">
            <v>BTMV</v>
          </cell>
        </row>
        <row r="72">
          <cell r="C72" t="str">
            <v>003/HĐLĐTV/BGE-2013</v>
          </cell>
          <cell r="D72" t="str">
            <v>Trần Thanh Phú</v>
          </cell>
          <cell r="E72" t="str">
            <v>Nam</v>
          </cell>
          <cell r="F72" t="str">
            <v>Thợ bậc 2/7</v>
          </cell>
          <cell r="G72" t="str">
            <v>Lao động phổ thông</v>
          </cell>
          <cell r="H72" t="str">
            <v>Khu công nghiệp Đình Vũ - Hải Phòng</v>
          </cell>
          <cell r="I72">
            <v>30991</v>
          </cell>
          <cell r="J72" t="str">
            <v>Hồng An - Hưng Hà - Thái Bình</v>
          </cell>
          <cell r="K72" t="str">
            <v>8088306452</v>
          </cell>
          <cell r="L72">
            <v>40504</v>
          </cell>
          <cell r="M72" t="str">
            <v>CT Hải Phòng</v>
          </cell>
          <cell r="N72" t="str">
            <v>151346224</v>
          </cell>
          <cell r="O72">
            <v>35907</v>
          </cell>
          <cell r="P72" t="str">
            <v>CA.Thái Bình</v>
          </cell>
          <cell r="Q72" t="str">
            <v>Hồng An - Hưng Hà - Thái Bình</v>
          </cell>
          <cell r="R72" t="str">
            <v>Thời vụ dưới 3 tháng</v>
          </cell>
          <cell r="S72">
            <v>41334</v>
          </cell>
          <cell r="T72">
            <v>41409</v>
          </cell>
          <cell r="U72" t="str">
            <v>BTMV</v>
          </cell>
        </row>
        <row r="73">
          <cell r="C73" t="str">
            <v>004/HĐLĐTV/BGE-2013</v>
          </cell>
          <cell r="D73" t="str">
            <v>Bùi Duy Thanh</v>
          </cell>
          <cell r="E73" t="str">
            <v>Nam</v>
          </cell>
          <cell r="F73" t="str">
            <v>Thợ bậc 2/7</v>
          </cell>
          <cell r="G73" t="str">
            <v>Lao động phổ thông</v>
          </cell>
          <cell r="H73" t="str">
            <v>Khu công nghiệp Đình Vũ - Hải Phòng</v>
          </cell>
          <cell r="I73">
            <v>34034</v>
          </cell>
          <cell r="J73" t="str">
            <v>Minh Đức - Thủy Nguyên- Hải Phòng</v>
          </cell>
          <cell r="K73" t="str">
            <v>8319186240</v>
          </cell>
          <cell r="L73">
            <v>41470</v>
          </cell>
          <cell r="M73" t="str">
            <v>CCT Hà Đông</v>
          </cell>
          <cell r="N73" t="str">
            <v>031877952</v>
          </cell>
          <cell r="O73">
            <v>40599</v>
          </cell>
          <cell r="P73" t="str">
            <v>CA. Hải Phòng</v>
          </cell>
          <cell r="Q73" t="str">
            <v>Minh Đức - Thủy Nguyên- Hải Phòng</v>
          </cell>
          <cell r="R73" t="str">
            <v>Thời vụ dưới 3 tháng</v>
          </cell>
          <cell r="S73">
            <v>41334</v>
          </cell>
          <cell r="T73">
            <v>41409</v>
          </cell>
          <cell r="U73" t="str">
            <v>BTMV</v>
          </cell>
        </row>
        <row r="74">
          <cell r="C74" t="str">
            <v>005/HĐLĐTV/BGE-2013</v>
          </cell>
          <cell r="D74" t="str">
            <v>Lưu Ngọc Bảy</v>
          </cell>
          <cell r="E74" t="str">
            <v>Nam</v>
          </cell>
          <cell r="F74" t="str">
            <v>Thợ bậc 2/7</v>
          </cell>
          <cell r="G74" t="str">
            <v>Lao động phổ thông</v>
          </cell>
          <cell r="H74" t="str">
            <v>Khu công nghiệp Đình Vũ - Hải Phòng</v>
          </cell>
          <cell r="I74">
            <v>31617</v>
          </cell>
          <cell r="J74" t="str">
            <v>Yên Ninh - Yên Định - Thanh Hóa</v>
          </cell>
          <cell r="K74" t="str">
            <v>8019694370</v>
          </cell>
          <cell r="L74">
            <v>40044</v>
          </cell>
          <cell r="M74" t="str">
            <v>CCT Hải Hậu</v>
          </cell>
          <cell r="N74" t="str">
            <v>172965558</v>
          </cell>
          <cell r="O74">
            <v>39538</v>
          </cell>
          <cell r="P74" t="str">
            <v>CA.Thanh Hóa</v>
          </cell>
          <cell r="Q74" t="str">
            <v>Yên Ninh - Yên Định - Thanh Hóa</v>
          </cell>
          <cell r="R74" t="str">
            <v>Thời vụ dưới 3 tháng</v>
          </cell>
          <cell r="S74">
            <v>41334</v>
          </cell>
          <cell r="T74">
            <v>41409</v>
          </cell>
          <cell r="U74" t="str">
            <v>BTMV</v>
          </cell>
        </row>
        <row r="75">
          <cell r="C75" t="str">
            <v>006/HĐLĐTV/BGE-2013</v>
          </cell>
          <cell r="D75" t="str">
            <v>Phạm Ngọc Tuân</v>
          </cell>
          <cell r="E75" t="str">
            <v>Nam</v>
          </cell>
          <cell r="F75" t="str">
            <v>Thợ bậc 2/7</v>
          </cell>
          <cell r="G75" t="str">
            <v>Lao động phổ thông</v>
          </cell>
          <cell r="H75" t="str">
            <v>Khu công nghiệp Đình Vũ - Hải Phòng</v>
          </cell>
          <cell r="I75">
            <v>30616</v>
          </cell>
          <cell r="J75" t="str">
            <v>Bạch Long - Giao Thủy - Nam Định</v>
          </cell>
          <cell r="K75" t="str">
            <v>8065884792</v>
          </cell>
          <cell r="L75">
            <v>40249</v>
          </cell>
          <cell r="M75" t="str">
            <v>CT Hải Phòng</v>
          </cell>
          <cell r="N75" t="str">
            <v>162510656</v>
          </cell>
          <cell r="O75">
            <v>36842</v>
          </cell>
          <cell r="P75" t="str">
            <v>CA. Nam Định</v>
          </cell>
          <cell r="Q75" t="str">
            <v>Bạch Long - Giao Thủy - Nam Định</v>
          </cell>
          <cell r="R75" t="str">
            <v>Thời vụ dưới 3 tháng</v>
          </cell>
          <cell r="S75">
            <v>41334</v>
          </cell>
          <cell r="T75">
            <v>41409</v>
          </cell>
          <cell r="U75" t="str">
            <v>BTMV</v>
          </cell>
        </row>
        <row r="76">
          <cell r="C76" t="str">
            <v>007/HĐLĐTV/BGE-2013</v>
          </cell>
          <cell r="D76" t="str">
            <v>Cao Văn Tú</v>
          </cell>
          <cell r="E76" t="str">
            <v>Nam</v>
          </cell>
          <cell r="F76" t="str">
            <v>Thợ bậc 2/7</v>
          </cell>
          <cell r="G76" t="str">
            <v>Lao động phổ thông</v>
          </cell>
          <cell r="H76" t="str">
            <v>Khu công nghiệp Đình Vũ - Hải Phòng</v>
          </cell>
          <cell r="I76">
            <v>30022</v>
          </cell>
          <cell r="J76" t="str">
            <v>Ngũ Lão - Thủy Nguyên - Hải Phòng</v>
          </cell>
          <cell r="K76" t="str">
            <v>8077772571</v>
          </cell>
          <cell r="L76">
            <v>40343</v>
          </cell>
          <cell r="M76" t="str">
            <v>CT Hải Phòng</v>
          </cell>
          <cell r="N76" t="str">
            <v>031296969</v>
          </cell>
          <cell r="O76">
            <v>36889</v>
          </cell>
          <cell r="P76" t="str">
            <v>CA. Hải Phòng</v>
          </cell>
          <cell r="Q76" t="str">
            <v>Ngũ Lão - Thủy Nguyên - Hải Phòng</v>
          </cell>
          <cell r="R76" t="str">
            <v>Thời vụ dưới 3 tháng</v>
          </cell>
          <cell r="S76">
            <v>41334</v>
          </cell>
          <cell r="T76">
            <v>41409</v>
          </cell>
          <cell r="U76" t="str">
            <v>BTMV</v>
          </cell>
        </row>
        <row r="77">
          <cell r="C77" t="str">
            <v>008/HĐLĐTV/BGE-2013</v>
          </cell>
          <cell r="D77" t="str">
            <v>Nguyễn Duy An</v>
          </cell>
          <cell r="E77" t="str">
            <v>Nam</v>
          </cell>
          <cell r="F77" t="str">
            <v>Thợ bậc 2/7</v>
          </cell>
          <cell r="G77" t="str">
            <v>Lao động phổ thông</v>
          </cell>
          <cell r="H77" t="str">
            <v>Khu công nghiệp Đình Vũ - Hải Phòng</v>
          </cell>
          <cell r="I77" t="str">
            <v>2/29/1983</v>
          </cell>
          <cell r="J77" t="str">
            <v>Cao Nhân - Thủy Nguyên - Hải Phòng</v>
          </cell>
          <cell r="K77" t="str">
            <v>8117322532</v>
          </cell>
          <cell r="L77">
            <v>40907</v>
          </cell>
          <cell r="M77" t="str">
            <v>CT Hải Phòng</v>
          </cell>
          <cell r="N77" t="str">
            <v>031357858</v>
          </cell>
          <cell r="O77">
            <v>37292</v>
          </cell>
          <cell r="P77" t="str">
            <v>CA. Hải Phòng</v>
          </cell>
          <cell r="Q77" t="str">
            <v>Cao Nhân - Thủy Nguyên - Hải Phòng</v>
          </cell>
          <cell r="R77" t="str">
            <v>Thời vụ dưới 3 tháng</v>
          </cell>
          <cell r="S77">
            <v>41334</v>
          </cell>
          <cell r="T77">
            <v>41409</v>
          </cell>
          <cell r="U77" t="str">
            <v>BTMV</v>
          </cell>
        </row>
        <row r="78">
          <cell r="C78" t="str">
            <v>009/HĐLĐTV/BGE-2013</v>
          </cell>
          <cell r="D78" t="str">
            <v>Nguyễn Văn Hòa</v>
          </cell>
          <cell r="E78" t="str">
            <v>Nam</v>
          </cell>
          <cell r="F78" t="str">
            <v>Thợ bậc 2/7</v>
          </cell>
          <cell r="G78" t="str">
            <v>Lao động phổ thông</v>
          </cell>
          <cell r="H78" t="str">
            <v>Khu công nghiệp Đình Vũ - Hải Phòng</v>
          </cell>
          <cell r="I78">
            <v>33893</v>
          </cell>
          <cell r="J78" t="str">
            <v>Cao Nhân - Thủy Nguyên - Hải Phòng</v>
          </cell>
          <cell r="K78" t="str">
            <v>8319186258</v>
          </cell>
          <cell r="L78">
            <v>41470</v>
          </cell>
          <cell r="M78" t="str">
            <v>CCT Hà Đông</v>
          </cell>
          <cell r="N78" t="str">
            <v>031689024</v>
          </cell>
          <cell r="O78">
            <v>39299</v>
          </cell>
          <cell r="P78" t="str">
            <v>CA. Hải Phòng</v>
          </cell>
          <cell r="Q78" t="str">
            <v>Cao Nhân - Thủy Nguyên - Hải Phòng</v>
          </cell>
          <cell r="R78" t="str">
            <v>Thời vụ dưới 3 tháng</v>
          </cell>
          <cell r="S78">
            <v>41334</v>
          </cell>
          <cell r="T78">
            <v>41409</v>
          </cell>
          <cell r="U78" t="str">
            <v>BTMV</v>
          </cell>
        </row>
        <row r="79">
          <cell r="C79" t="str">
            <v>010/HĐLĐTV/BGE-2013</v>
          </cell>
          <cell r="D79" t="str">
            <v>Phạm Văn Thắng (B)</v>
          </cell>
          <cell r="E79" t="str">
            <v>Nam</v>
          </cell>
          <cell r="F79" t="str">
            <v>Thợ bậc 2/7</v>
          </cell>
          <cell r="G79" t="str">
            <v>Lao động phổ thông</v>
          </cell>
          <cell r="H79" t="str">
            <v>Khu công nghiệp Đình Vũ - Hải Phòng</v>
          </cell>
          <cell r="I79">
            <v>31880</v>
          </cell>
          <cell r="J79" t="str">
            <v>Cao Nhân - Thủy Nguyên - Hải Phòng</v>
          </cell>
          <cell r="K79" t="str">
            <v>8319187653</v>
          </cell>
          <cell r="L79">
            <v>41470</v>
          </cell>
          <cell r="M79" t="str">
            <v>CCT Hà Đông</v>
          </cell>
          <cell r="N79" t="str">
            <v>031400717</v>
          </cell>
          <cell r="O79">
            <v>41328</v>
          </cell>
          <cell r="P79" t="str">
            <v>CA. Hải Phòng</v>
          </cell>
          <cell r="Q79" t="str">
            <v>Cao Nhân - Thủy Nguyên - Hải Phòng</v>
          </cell>
          <cell r="R79" t="str">
            <v>Thời vụ dưới 3 tháng</v>
          </cell>
          <cell r="S79">
            <v>41334</v>
          </cell>
          <cell r="T79">
            <v>41409</v>
          </cell>
          <cell r="U79" t="str">
            <v>BTMV</v>
          </cell>
        </row>
        <row r="80">
          <cell r="C80" t="str">
            <v>011/HĐLĐTV/BGE-2013</v>
          </cell>
          <cell r="D80" t="str">
            <v>Phạm Châu Long</v>
          </cell>
          <cell r="E80" t="str">
            <v>Nam</v>
          </cell>
          <cell r="F80" t="str">
            <v>Thợ bậc 2/7</v>
          </cell>
          <cell r="G80" t="str">
            <v>Lao động phổ thông</v>
          </cell>
          <cell r="H80" t="str">
            <v>Khu công nghiệp Đình Vũ - Hải Phòng</v>
          </cell>
          <cell r="I80">
            <v>32061</v>
          </cell>
          <cell r="J80" t="str">
            <v>Cao Nhân - Thủy Nguyên - Hải Phòng</v>
          </cell>
          <cell r="K80" t="str">
            <v>8106668271</v>
          </cell>
          <cell r="L80">
            <v>40758</v>
          </cell>
          <cell r="M80" t="str">
            <v>CT Hải Phòng</v>
          </cell>
          <cell r="N80" t="str">
            <v>031709149</v>
          </cell>
          <cell r="O80">
            <v>40623</v>
          </cell>
          <cell r="P80" t="str">
            <v>CA. Hải Phòng</v>
          </cell>
          <cell r="Q80" t="str">
            <v>Cao Nhân - Thủy Nguyên - Hải Phòng</v>
          </cell>
          <cell r="R80" t="str">
            <v>Thời vụ dưới 3 tháng</v>
          </cell>
          <cell r="S80">
            <v>41334</v>
          </cell>
          <cell r="T80">
            <v>41409</v>
          </cell>
          <cell r="U80" t="str">
            <v>BTMV</v>
          </cell>
        </row>
        <row r="81">
          <cell r="C81" t="str">
            <v>012/HĐLĐTV/BGE-2013</v>
          </cell>
          <cell r="D81" t="str">
            <v>Phạm Văn Lâm</v>
          </cell>
          <cell r="E81" t="str">
            <v>Nam</v>
          </cell>
          <cell r="F81" t="str">
            <v>Thợ bậc 2/7</v>
          </cell>
          <cell r="G81" t="str">
            <v>Lao động phổ thông</v>
          </cell>
          <cell r="H81" t="str">
            <v>Khu công nghiệp Đình Vũ - Hải Phòng</v>
          </cell>
          <cell r="I81">
            <v>33563</v>
          </cell>
          <cell r="J81" t="str">
            <v>Cao Nhân - Thủy Nguyên - Hải Phòng</v>
          </cell>
          <cell r="K81" t="str">
            <v>8319189805</v>
          </cell>
          <cell r="L81">
            <v>41470</v>
          </cell>
          <cell r="M81" t="str">
            <v>CCT Hà Đông</v>
          </cell>
          <cell r="N81" t="str">
            <v>031678183</v>
          </cell>
          <cell r="O81">
            <v>40955</v>
          </cell>
          <cell r="P81" t="str">
            <v>CA. Hải Phòng</v>
          </cell>
          <cell r="Q81" t="str">
            <v>Cao Nhân - Thủy Nguyên - Hải Phòng</v>
          </cell>
          <cell r="R81" t="str">
            <v>Thời vụ dưới 3 tháng</v>
          </cell>
          <cell r="S81">
            <v>41334</v>
          </cell>
          <cell r="T81">
            <v>41409</v>
          </cell>
          <cell r="U81" t="str">
            <v>BTMV</v>
          </cell>
        </row>
        <row r="82">
          <cell r="C82" t="str">
            <v>013/HĐLĐTV/BGE-2013</v>
          </cell>
          <cell r="D82" t="str">
            <v>Phạm Văn Thắng (A)</v>
          </cell>
          <cell r="E82" t="str">
            <v>Nam</v>
          </cell>
          <cell r="F82" t="str">
            <v>Thợ bậc 2/7</v>
          </cell>
          <cell r="G82" t="str">
            <v>Lao động phổ thông</v>
          </cell>
          <cell r="H82" t="str">
            <v>Khu công nghiệp Đình Vũ - Hải Phòng</v>
          </cell>
          <cell r="I82">
            <v>30396</v>
          </cell>
          <cell r="J82" t="str">
            <v>Xóm 3 - Cao Nhân - Thủy Nguyên - Hải Phòng</v>
          </cell>
          <cell r="K82" t="str">
            <v>8117322525</v>
          </cell>
          <cell r="L82">
            <v>40907</v>
          </cell>
          <cell r="M82" t="str">
            <v>CT Hải Phòng</v>
          </cell>
          <cell r="N82" t="str">
            <v>031184382</v>
          </cell>
          <cell r="O82">
            <v>40306</v>
          </cell>
          <cell r="P82" t="str">
            <v>CA. Hải Phòng</v>
          </cell>
          <cell r="Q82" t="str">
            <v>Xóm 3 - Cao Nhân - Thủy Nguyên - Hải Phòng</v>
          </cell>
          <cell r="R82" t="str">
            <v>Thời vụ dưới 3 tháng</v>
          </cell>
          <cell r="S82">
            <v>41334</v>
          </cell>
          <cell r="T82">
            <v>41409</v>
          </cell>
          <cell r="U82" t="str">
            <v>BTMV</v>
          </cell>
        </row>
        <row r="83">
          <cell r="C83" t="str">
            <v>014/HĐLĐTV/BGE-2013</v>
          </cell>
          <cell r="D83" t="str">
            <v>Nguyễn Mạnh Tưởng</v>
          </cell>
          <cell r="E83" t="str">
            <v>Nam</v>
          </cell>
          <cell r="F83" t="str">
            <v>Thợ bậc 2/7</v>
          </cell>
          <cell r="G83" t="str">
            <v>Lao động phổ thông</v>
          </cell>
          <cell r="H83" t="str">
            <v>Khu công nghiệp Đình Vũ - Hải Phòng</v>
          </cell>
          <cell r="I83">
            <v>27926</v>
          </cell>
          <cell r="J83" t="str">
            <v>Thanh Lương - Vĩnh Bảo - Hải Phòng</v>
          </cell>
          <cell r="K83" t="str">
            <v>8069209527</v>
          </cell>
          <cell r="L83">
            <v>40282</v>
          </cell>
          <cell r="M83" t="str">
            <v>CT Hải Phòng</v>
          </cell>
          <cell r="N83" t="str">
            <v>031022601</v>
          </cell>
          <cell r="O83">
            <v>40322</v>
          </cell>
          <cell r="P83" t="str">
            <v>CA. Hải Phòng</v>
          </cell>
          <cell r="Q83" t="str">
            <v>Thanh Lương - Vĩnh Bảo - Hải Phòng</v>
          </cell>
          <cell r="R83" t="str">
            <v>Thời vụ dưới 3 tháng</v>
          </cell>
          <cell r="S83">
            <v>41334</v>
          </cell>
          <cell r="T83">
            <v>41409</v>
          </cell>
          <cell r="U83" t="str">
            <v>BTMV</v>
          </cell>
        </row>
        <row r="84">
          <cell r="C84" t="str">
            <v>015/HĐLĐTV/BGE-2013</v>
          </cell>
          <cell r="D84" t="str">
            <v>Nguyễn Thế Quyền</v>
          </cell>
          <cell r="E84" t="str">
            <v>Nam</v>
          </cell>
          <cell r="F84" t="str">
            <v>Thợ bậc 2/7</v>
          </cell>
          <cell r="G84" t="str">
            <v>Lao động phổ thông</v>
          </cell>
          <cell r="H84" t="str">
            <v>Khu công nghiệp Đình Vũ - Hải Phòng</v>
          </cell>
          <cell r="I84">
            <v>33842</v>
          </cell>
          <cell r="J84" t="str">
            <v>Cao Nhân - Thủy Nguyên - Hải Phòng</v>
          </cell>
          <cell r="K84" t="str">
            <v>8319187678</v>
          </cell>
          <cell r="L84">
            <v>41470</v>
          </cell>
          <cell r="M84" t="str">
            <v>CCT Hà Đông</v>
          </cell>
          <cell r="N84" t="str">
            <v>031821911</v>
          </cell>
          <cell r="O84">
            <v>40151</v>
          </cell>
          <cell r="P84" t="str">
            <v>CA. Hải Phòng</v>
          </cell>
          <cell r="Q84" t="str">
            <v>Cao Nhân - Thủy Nguyên - Hải Phòng</v>
          </cell>
          <cell r="R84" t="str">
            <v>Thời vụ dưới 3 tháng</v>
          </cell>
          <cell r="S84">
            <v>41334</v>
          </cell>
          <cell r="T84">
            <v>41409</v>
          </cell>
          <cell r="U84" t="str">
            <v>BTMV</v>
          </cell>
        </row>
        <row r="85">
          <cell r="C85" t="str">
            <v>016/HĐLĐTV/BGE-2013</v>
          </cell>
          <cell r="D85" t="str">
            <v>Trần Văn Việt</v>
          </cell>
          <cell r="E85" t="str">
            <v>Nam</v>
          </cell>
          <cell r="F85" t="str">
            <v>Thợ bậc 2/7</v>
          </cell>
          <cell r="G85" t="str">
            <v>Lao động phổ thông</v>
          </cell>
          <cell r="H85" t="str">
            <v>Khu công nghiệp Đình Vũ - Hải Phòng</v>
          </cell>
          <cell r="I85">
            <v>31211</v>
          </cell>
          <cell r="J85" t="str">
            <v>Cao Nhân - Thủy Nguyên - Hải Phòng</v>
          </cell>
          <cell r="K85" t="str">
            <v>8319186272</v>
          </cell>
          <cell r="L85">
            <v>41470</v>
          </cell>
          <cell r="M85" t="str">
            <v>CCT Hà Đông</v>
          </cell>
          <cell r="N85" t="str">
            <v>031666485</v>
          </cell>
          <cell r="O85">
            <v>39195</v>
          </cell>
          <cell r="P85" t="str">
            <v>CA. Hải Phòng</v>
          </cell>
          <cell r="Q85" t="str">
            <v>Cao Nhân - Thủy Nguyên - Hải Phòng</v>
          </cell>
          <cell r="R85" t="str">
            <v>Thời vụ dưới 3 tháng</v>
          </cell>
          <cell r="S85">
            <v>41334</v>
          </cell>
          <cell r="T85">
            <v>41409</v>
          </cell>
          <cell r="U85" t="str">
            <v>BTMV</v>
          </cell>
        </row>
        <row r="86">
          <cell r="C86" t="str">
            <v>017/HĐLĐTV/BGE-2013</v>
          </cell>
          <cell r="D86" t="str">
            <v>Phạm Văn Hiền</v>
          </cell>
          <cell r="E86" t="str">
            <v>Nam</v>
          </cell>
          <cell r="F86" t="str">
            <v>Thợ bậc 2/7</v>
          </cell>
          <cell r="G86" t="str">
            <v>Lao động phổ thông</v>
          </cell>
          <cell r="H86" t="str">
            <v>Khu công nghiệp Đình Vũ - Hải Phòng</v>
          </cell>
          <cell r="I86">
            <v>40613</v>
          </cell>
          <cell r="J86" t="str">
            <v>Cao Nhân - Thủy Nguyên - Hải Phòng</v>
          </cell>
          <cell r="K86" t="str">
            <v>8319186297</v>
          </cell>
          <cell r="L86">
            <v>41470</v>
          </cell>
          <cell r="M86" t="str">
            <v>CCT Hà Đông</v>
          </cell>
          <cell r="N86" t="str">
            <v>031697337</v>
          </cell>
          <cell r="O86">
            <v>40869</v>
          </cell>
          <cell r="P86" t="str">
            <v>CA. Hải Phòng</v>
          </cell>
          <cell r="Q86" t="str">
            <v>Cao Nhân - Thủy Nguyên - Hải Phòng</v>
          </cell>
          <cell r="R86" t="str">
            <v>Thời vụ dưới 3 tháng</v>
          </cell>
          <cell r="S86">
            <v>41334</v>
          </cell>
          <cell r="T86">
            <v>41409</v>
          </cell>
          <cell r="U86" t="str">
            <v>BTMV</v>
          </cell>
        </row>
        <row r="87">
          <cell r="C87" t="str">
            <v>018/HĐLĐTV/BGE-2013</v>
          </cell>
          <cell r="D87" t="str">
            <v>Phạm Văn Sỹ</v>
          </cell>
          <cell r="E87" t="str">
            <v>Nam</v>
          </cell>
          <cell r="F87" t="str">
            <v>Thợ bậc 2/7</v>
          </cell>
          <cell r="G87" t="str">
            <v>Lao động phổ thông</v>
          </cell>
          <cell r="H87" t="str">
            <v>Khu công nghiệp Đình Vũ - Hải Phòng</v>
          </cell>
          <cell r="I87">
            <v>33189</v>
          </cell>
          <cell r="J87" t="str">
            <v>Cao Nhân - Thủy Nguyên - Hải Phòng</v>
          </cell>
          <cell r="K87" t="str">
            <v>8141778943</v>
          </cell>
          <cell r="L87">
            <v>41117</v>
          </cell>
          <cell r="M87" t="str">
            <v>CCT Hải An</v>
          </cell>
          <cell r="N87" t="str">
            <v>031674094</v>
          </cell>
          <cell r="O87">
            <v>39220</v>
          </cell>
          <cell r="P87" t="str">
            <v>CA. Hải Phòng</v>
          </cell>
          <cell r="Q87" t="str">
            <v>Cao Nhân - Thủy Nguyên - Hải Phòng</v>
          </cell>
          <cell r="R87" t="str">
            <v>Thời vụ dưới 3 tháng</v>
          </cell>
          <cell r="S87">
            <v>41334</v>
          </cell>
          <cell r="T87">
            <v>41409</v>
          </cell>
          <cell r="U87" t="str">
            <v>BTMV</v>
          </cell>
        </row>
        <row r="88">
          <cell r="C88" t="str">
            <v>019/HĐLĐTV/BGE-2013</v>
          </cell>
          <cell r="D88" t="str">
            <v>Phạm Hồng Đức</v>
          </cell>
          <cell r="E88" t="str">
            <v>Nam</v>
          </cell>
          <cell r="F88" t="str">
            <v>Thợ bậc 2/7</v>
          </cell>
          <cell r="G88" t="str">
            <v>Lao động phổ thông</v>
          </cell>
          <cell r="H88" t="str">
            <v>Khu công nghiệp Đình Vũ - Hải Phòng</v>
          </cell>
          <cell r="I88">
            <v>31019</v>
          </cell>
          <cell r="J88" t="str">
            <v>Cao Nhân - Thủy Nguyên - Hải Phòng</v>
          </cell>
          <cell r="K88" t="str">
            <v>8070263800</v>
          </cell>
          <cell r="L88">
            <v>40294</v>
          </cell>
          <cell r="M88" t="str">
            <v>CT Hải Phòng</v>
          </cell>
          <cell r="N88" t="str">
            <v>031251354</v>
          </cell>
          <cell r="O88">
            <v>36606</v>
          </cell>
          <cell r="P88" t="str">
            <v>CA. Hải Phòng</v>
          </cell>
          <cell r="Q88" t="str">
            <v>Cao Nhân - Thủy Nguyên - Hải Phòng</v>
          </cell>
          <cell r="R88" t="str">
            <v>Thời vụ dưới 3 tháng</v>
          </cell>
          <cell r="S88">
            <v>41334</v>
          </cell>
          <cell r="T88">
            <v>41409</v>
          </cell>
          <cell r="U88" t="str">
            <v>BTMV</v>
          </cell>
        </row>
        <row r="89">
          <cell r="C89" t="str">
            <v>020/HĐLĐTV/BGE-2013</v>
          </cell>
          <cell r="D89" t="str">
            <v>Hoàng Văn Phú</v>
          </cell>
          <cell r="E89" t="str">
            <v>Nam</v>
          </cell>
          <cell r="F89" t="str">
            <v>Thợ bậc 2/7</v>
          </cell>
          <cell r="G89" t="str">
            <v>Lao động phổ thông</v>
          </cell>
          <cell r="H89" t="str">
            <v>Khu công nghiệp Đình Vũ - Hải Phòng</v>
          </cell>
          <cell r="I89">
            <v>31073</v>
          </cell>
          <cell r="J89" t="str">
            <v>Cao Nhân - Thủy Nguyên - Hải Phòng</v>
          </cell>
          <cell r="K89" t="str">
            <v>8319186307</v>
          </cell>
          <cell r="L89">
            <v>41470</v>
          </cell>
          <cell r="M89" t="str">
            <v>CCT Hà Đông</v>
          </cell>
          <cell r="N89" t="str">
            <v>031361043</v>
          </cell>
          <cell r="O89">
            <v>41257</v>
          </cell>
          <cell r="P89" t="str">
            <v>CA. Hải Phòng</v>
          </cell>
          <cell r="Q89" t="str">
            <v>Cao Nhân - Thủy Nguyên - Hải Phòng</v>
          </cell>
          <cell r="R89" t="str">
            <v>Thời vụ dưới 3 tháng</v>
          </cell>
          <cell r="S89">
            <v>41334</v>
          </cell>
          <cell r="T89">
            <v>41409</v>
          </cell>
          <cell r="U89" t="str">
            <v>BTMV</v>
          </cell>
        </row>
        <row r="90">
          <cell r="C90" t="str">
            <v>021/HĐLĐTV/BGE-2013</v>
          </cell>
          <cell r="D90" t="str">
            <v>Phạm Văn Huynh</v>
          </cell>
          <cell r="E90" t="str">
            <v>Nam</v>
          </cell>
          <cell r="F90" t="str">
            <v>Thợ bậc 2/7</v>
          </cell>
          <cell r="G90" t="str">
            <v>Lao động phổ thông</v>
          </cell>
          <cell r="H90" t="str">
            <v>Khu công nghiệp Đình Vũ - Hải Phòng</v>
          </cell>
          <cell r="I90">
            <v>30684</v>
          </cell>
          <cell r="J90" t="str">
            <v>Cao Nhân - Thủy Nguyên - Hải Phòng</v>
          </cell>
          <cell r="K90" t="str">
            <v>8070269619</v>
          </cell>
          <cell r="L90">
            <v>40294</v>
          </cell>
          <cell r="M90" t="str">
            <v>CT Hải Phòng</v>
          </cell>
          <cell r="N90" t="str">
            <v>031486245</v>
          </cell>
          <cell r="O90">
            <v>41152</v>
          </cell>
          <cell r="P90" t="str">
            <v>CA. Hải Phòng</v>
          </cell>
          <cell r="Q90" t="str">
            <v>Cao Nhân - Thủy Nguyên - Hải Phòng</v>
          </cell>
          <cell r="R90" t="str">
            <v>Thời vụ dưới 3 tháng</v>
          </cell>
          <cell r="S90">
            <v>41334</v>
          </cell>
          <cell r="T90">
            <v>41409</v>
          </cell>
          <cell r="U90" t="str">
            <v>BTMV</v>
          </cell>
        </row>
        <row r="91">
          <cell r="C91" t="str">
            <v>022/HĐLĐTV/BGE-2013</v>
          </cell>
          <cell r="D91" t="str">
            <v>Vũ Thế Hưng</v>
          </cell>
          <cell r="E91" t="str">
            <v>Nam</v>
          </cell>
          <cell r="F91" t="str">
            <v>Thợ bậc 2/7</v>
          </cell>
          <cell r="G91" t="str">
            <v>Lao động phổ thông</v>
          </cell>
          <cell r="H91" t="str">
            <v>Khu công nghiệp Đình Vũ - Hải Phòng</v>
          </cell>
          <cell r="I91">
            <v>31948</v>
          </cell>
          <cell r="J91" t="str">
            <v>Văn Giang - Ninh Giang - Hải Dương</v>
          </cell>
          <cell r="K91" t="str">
            <v>8068332831</v>
          </cell>
          <cell r="L91">
            <v>40270</v>
          </cell>
          <cell r="M91" t="str">
            <v>CT Hải Phòng</v>
          </cell>
          <cell r="N91" t="str">
            <v>142292155</v>
          </cell>
          <cell r="O91">
            <v>37929</v>
          </cell>
          <cell r="P91" t="str">
            <v>CA. Hải Dương</v>
          </cell>
          <cell r="Q91" t="str">
            <v>Văn Giang - Ninh Giang - Hải Dương</v>
          </cell>
          <cell r="R91" t="str">
            <v>Thời vụ dưới 3 tháng</v>
          </cell>
          <cell r="S91">
            <v>41334</v>
          </cell>
          <cell r="T91">
            <v>41409</v>
          </cell>
          <cell r="U91" t="str">
            <v>BTMV</v>
          </cell>
        </row>
        <row r="92">
          <cell r="C92" t="str">
            <v>023/HĐLĐTV/BGE-2013</v>
          </cell>
          <cell r="D92" t="str">
            <v>Bùi Thành Tài</v>
          </cell>
          <cell r="E92" t="str">
            <v>Nam</v>
          </cell>
          <cell r="F92" t="str">
            <v>Thợ bậc 2/7</v>
          </cell>
          <cell r="G92" t="str">
            <v>Lao động phổ thông</v>
          </cell>
          <cell r="H92" t="str">
            <v>Khu công nghiệp Đình Vũ - Hải Phòng</v>
          </cell>
          <cell r="I92">
            <v>31224</v>
          </cell>
          <cell r="J92" t="str">
            <v>Khánh Cư- Yên Khánh - Ninh Bình</v>
          </cell>
          <cell r="K92" t="str">
            <v>8032439034</v>
          </cell>
          <cell r="L92">
            <v>40056</v>
          </cell>
          <cell r="M92" t="str">
            <v>CT Hà Nội</v>
          </cell>
          <cell r="N92" t="str">
            <v>164222668</v>
          </cell>
          <cell r="O92">
            <v>40901</v>
          </cell>
          <cell r="P92" t="str">
            <v>CA. Ninh Bình</v>
          </cell>
          <cell r="Q92" t="str">
            <v>Khánh Cư- Yên Khánh - Ninh Bình</v>
          </cell>
          <cell r="R92" t="str">
            <v>Thời vụ dưới 3 tháng</v>
          </cell>
          <cell r="S92">
            <v>41334</v>
          </cell>
          <cell r="T92">
            <v>41409</v>
          </cell>
          <cell r="U92" t="str">
            <v>BTMV</v>
          </cell>
        </row>
        <row r="93">
          <cell r="C93" t="str">
            <v>024/HĐLĐTV/BGE-2013</v>
          </cell>
          <cell r="D93" t="str">
            <v>Bùi Văn Hùng</v>
          </cell>
          <cell r="E93" t="str">
            <v>Nam</v>
          </cell>
          <cell r="F93" t="str">
            <v>Thợ bậc 2/7</v>
          </cell>
          <cell r="G93" t="str">
            <v>Lao động phổ thông</v>
          </cell>
          <cell r="H93" t="str">
            <v>Khu công nghiệp Đình Vũ - Hải Phòng</v>
          </cell>
          <cell r="I93">
            <v>31930</v>
          </cell>
          <cell r="J93" t="str">
            <v>Khánh Cư- Yên Khánh - Ninh Bình</v>
          </cell>
          <cell r="K93" t="str">
            <v>8072039233</v>
          </cell>
          <cell r="L93">
            <v>40308</v>
          </cell>
          <cell r="M93" t="str">
            <v>CCT Yên Khánh</v>
          </cell>
          <cell r="N93" t="str">
            <v>164242331</v>
          </cell>
          <cell r="O93">
            <v>39958</v>
          </cell>
          <cell r="P93" t="str">
            <v>CA. Ninh Bình</v>
          </cell>
          <cell r="Q93" t="str">
            <v>Khánh Cư- Yên Khánh - Ninh Bình</v>
          </cell>
          <cell r="R93" t="str">
            <v>Thời vụ dưới 3 tháng</v>
          </cell>
          <cell r="S93">
            <v>41334</v>
          </cell>
          <cell r="T93">
            <v>41409</v>
          </cell>
          <cell r="U93" t="str">
            <v>BTMV</v>
          </cell>
        </row>
        <row r="94">
          <cell r="C94" t="str">
            <v>025/HĐLĐTV/BGE-2013</v>
          </cell>
          <cell r="D94" t="str">
            <v>Nguyễn Trọng Cư</v>
          </cell>
          <cell r="E94" t="str">
            <v>Nam</v>
          </cell>
          <cell r="F94" t="str">
            <v>Thợ bậc 2/7</v>
          </cell>
          <cell r="G94" t="str">
            <v>Lao động phổ thông</v>
          </cell>
          <cell r="H94" t="str">
            <v>Khu công nghiệp Đình Vũ - Hải Phòng</v>
          </cell>
          <cell r="I94">
            <v>30959</v>
          </cell>
          <cell r="J94" t="str">
            <v>Định Thành, Yên Định, Thanh Hóa</v>
          </cell>
          <cell r="K94">
            <v>8065884739</v>
          </cell>
          <cell r="L94">
            <v>40249</v>
          </cell>
          <cell r="M94" t="str">
            <v>CT Hải Phòng</v>
          </cell>
          <cell r="N94" t="str">
            <v>172231667</v>
          </cell>
          <cell r="O94">
            <v>39455</v>
          </cell>
          <cell r="P94" t="str">
            <v>CA. Thanh Hóa</v>
          </cell>
          <cell r="Q94" t="str">
            <v>Định Thành, Yên Định, Thanh Hóa</v>
          </cell>
          <cell r="R94" t="str">
            <v>Thời vụ dưới 3 tháng</v>
          </cell>
          <cell r="S94">
            <v>41334</v>
          </cell>
          <cell r="T94">
            <v>41409</v>
          </cell>
          <cell r="U94" t="str">
            <v>BTMV</v>
          </cell>
        </row>
        <row r="95">
          <cell r="C95" t="str">
            <v>026/HĐLĐTV/BGE-2013</v>
          </cell>
          <cell r="D95" t="str">
            <v>Lại Văn Đức</v>
          </cell>
          <cell r="E95" t="str">
            <v>Nam</v>
          </cell>
          <cell r="F95" t="str">
            <v>Thợ bậc 2/7</v>
          </cell>
          <cell r="G95" t="str">
            <v>Lao động phổ thông</v>
          </cell>
          <cell r="H95" t="str">
            <v>Khu công nghiệp Đình Vũ - Hải Phòng</v>
          </cell>
          <cell r="I95">
            <v>29007</v>
          </cell>
          <cell r="J95" t="str">
            <v>Tam Hưng - Thủy Nguyên - Hải Phòng</v>
          </cell>
          <cell r="K95" t="str">
            <v>8065884697</v>
          </cell>
          <cell r="L95">
            <v>40249</v>
          </cell>
          <cell r="M95" t="str">
            <v>CT Hải Phòng</v>
          </cell>
          <cell r="N95" t="str">
            <v>031043921</v>
          </cell>
          <cell r="O95">
            <v>40781</v>
          </cell>
          <cell r="P95" t="str">
            <v>CA. Hải Phòng</v>
          </cell>
          <cell r="Q95" t="str">
            <v>Tam Hưng - Thủy Nguyên - Hải Phòng</v>
          </cell>
          <cell r="R95" t="str">
            <v>Thời vụ dưới 3 tháng</v>
          </cell>
          <cell r="S95">
            <v>41334</v>
          </cell>
          <cell r="T95">
            <v>41409</v>
          </cell>
          <cell r="U95" t="str">
            <v>BTMV</v>
          </cell>
        </row>
        <row r="96">
          <cell r="C96" t="str">
            <v>027/HĐLĐTV/BGE-2013</v>
          </cell>
          <cell r="D96" t="str">
            <v>Trần Đức Văn</v>
          </cell>
          <cell r="E96" t="str">
            <v>Nam</v>
          </cell>
          <cell r="F96" t="str">
            <v>Thợ bậc 2/7</v>
          </cell>
          <cell r="G96" t="str">
            <v>Lao động phổ thông</v>
          </cell>
          <cell r="H96" t="str">
            <v>Khu công nghiệp Đình Vũ - Hải Phòng</v>
          </cell>
          <cell r="I96">
            <v>27458</v>
          </cell>
          <cell r="J96" t="str">
            <v>Cao Nhân - Thủy Nguyên - Hải Phòng</v>
          </cell>
          <cell r="K96" t="str">
            <v>8075658432</v>
          </cell>
          <cell r="L96">
            <v>40249</v>
          </cell>
          <cell r="M96" t="str">
            <v>CT Hải Phòng</v>
          </cell>
          <cell r="N96" t="str">
            <v>031184638</v>
          </cell>
          <cell r="O96">
            <v>36080</v>
          </cell>
          <cell r="P96" t="str">
            <v>CA. Hải Phòng</v>
          </cell>
          <cell r="Q96" t="str">
            <v>Cao Nhân - Thủy Nguyên - Hải Phòng</v>
          </cell>
          <cell r="R96" t="str">
            <v>Thời vụ dưới 3 tháng</v>
          </cell>
          <cell r="S96">
            <v>41334</v>
          </cell>
          <cell r="T96">
            <v>41409</v>
          </cell>
          <cell r="U96" t="str">
            <v>BTMV</v>
          </cell>
        </row>
        <row r="97">
          <cell r="C97" t="str">
            <v>028/HĐLĐTV/BGE-2013</v>
          </cell>
          <cell r="D97" t="str">
            <v>Nguyễn Văn Thịnh</v>
          </cell>
          <cell r="E97" t="str">
            <v>Nam</v>
          </cell>
          <cell r="F97" t="str">
            <v>Thợ bậc 2/7</v>
          </cell>
          <cell r="G97" t="str">
            <v>Lao động phổ thông</v>
          </cell>
          <cell r="H97" t="str">
            <v>Khu công nghiệp Đình Vũ - Hải Phòng</v>
          </cell>
          <cell r="I97">
            <v>1970</v>
          </cell>
          <cell r="J97" t="str">
            <v>Song Phượng, Hoài Đức, Hà Nội</v>
          </cell>
          <cell r="K97" t="str">
            <v>0105227223</v>
          </cell>
          <cell r="L97">
            <v>40632</v>
          </cell>
          <cell r="M97" t="str">
            <v>CCT Hoài Đức</v>
          </cell>
          <cell r="N97" t="str">
            <v>111413497</v>
          </cell>
          <cell r="O97">
            <v>40702</v>
          </cell>
          <cell r="P97" t="str">
            <v>CA. Hà Nội</v>
          </cell>
          <cell r="Q97" t="str">
            <v>Song Phượng, Hoài Đức, Hà Nội</v>
          </cell>
          <cell r="R97" t="str">
            <v>Thời vụ dưới 3 tháng</v>
          </cell>
          <cell r="S97">
            <v>41334</v>
          </cell>
          <cell r="T97">
            <v>41409</v>
          </cell>
          <cell r="U97" t="str">
            <v>BTMV</v>
          </cell>
        </row>
        <row r="98">
          <cell r="C98" t="str">
            <v>029/HĐLĐTV/BGE-2013</v>
          </cell>
          <cell r="D98" t="str">
            <v>Nguyễn Đắc Hưởng</v>
          </cell>
          <cell r="E98" t="str">
            <v>Nam</v>
          </cell>
          <cell r="F98" t="str">
            <v>Thợ bậc 2/7</v>
          </cell>
          <cell r="G98" t="str">
            <v>Lao động phổ thông</v>
          </cell>
          <cell r="H98" t="str">
            <v>Khu công nghiệp Đình Vũ - Hải Phòng</v>
          </cell>
          <cell r="I98">
            <v>1973</v>
          </cell>
          <cell r="J98" t="str">
            <v>Song Phượng, Hoài Đức, Hà Nội</v>
          </cell>
          <cell r="K98" t="str">
            <v>8306478398</v>
          </cell>
          <cell r="L98">
            <v>41355</v>
          </cell>
          <cell r="M98" t="str">
            <v>CCT Hà Đông</v>
          </cell>
          <cell r="N98" t="str">
            <v>111462199</v>
          </cell>
          <cell r="O98">
            <v>35515</v>
          </cell>
          <cell r="P98" t="str">
            <v>CA. Hà Tây</v>
          </cell>
          <cell r="Q98" t="str">
            <v>Song Phượng, Hoài Đức, Hà Nội</v>
          </cell>
          <cell r="R98" t="str">
            <v>Thời vụ dưới 3 tháng</v>
          </cell>
          <cell r="S98">
            <v>41334</v>
          </cell>
          <cell r="T98">
            <v>41409</v>
          </cell>
          <cell r="U98" t="str">
            <v>BTMV</v>
          </cell>
        </row>
        <row r="99">
          <cell r="C99" t="str">
            <v>030/HĐLĐTV/BGE-2013</v>
          </cell>
          <cell r="D99" t="str">
            <v>Nguyễn Đắc Hưng</v>
          </cell>
          <cell r="E99" t="str">
            <v>Nam</v>
          </cell>
          <cell r="F99" t="str">
            <v>Thợ bậc 2/7</v>
          </cell>
          <cell r="G99" t="str">
            <v>Lao động phổ thông</v>
          </cell>
          <cell r="H99" t="str">
            <v>Khu công nghiệp Đình Vũ - Hải Phòng</v>
          </cell>
          <cell r="I99">
            <v>1970</v>
          </cell>
          <cell r="J99" t="str">
            <v>Song Phượng, Hoài Đức, Hà Nội</v>
          </cell>
          <cell r="K99" t="str">
            <v>8153887538</v>
          </cell>
          <cell r="L99">
            <v>41124</v>
          </cell>
          <cell r="M99" t="str">
            <v>CCT Hoài Đức</v>
          </cell>
          <cell r="N99" t="str">
            <v>111462203</v>
          </cell>
          <cell r="O99">
            <v>40702</v>
          </cell>
          <cell r="P99" t="str">
            <v>CA. Hà Nội</v>
          </cell>
          <cell r="Q99" t="str">
            <v>Song Phượng, Hoài Đức, Hà Nội</v>
          </cell>
          <cell r="R99" t="str">
            <v>Thời vụ dưới 3 tháng</v>
          </cell>
          <cell r="S99">
            <v>41334</v>
          </cell>
          <cell r="T99">
            <v>41409</v>
          </cell>
          <cell r="U99" t="str">
            <v>BTMV</v>
          </cell>
        </row>
        <row r="100">
          <cell r="C100" t="str">
            <v>031/HĐLĐTV/BGE-2013</v>
          </cell>
          <cell r="D100" t="str">
            <v>Nguyễn Đắc Phong</v>
          </cell>
          <cell r="E100" t="str">
            <v>Nam</v>
          </cell>
          <cell r="F100" t="str">
            <v>Thợ bậc 2/7</v>
          </cell>
          <cell r="G100" t="str">
            <v>Lao động phổ thông</v>
          </cell>
          <cell r="H100" t="str">
            <v>Khu công nghiệp Đình Vũ - Hải Phòng</v>
          </cell>
          <cell r="I100">
            <v>1966</v>
          </cell>
          <cell r="J100" t="str">
            <v>Song Phượng, Hoài Đức, Hà Nội</v>
          </cell>
          <cell r="K100" t="str">
            <v>8153888958</v>
          </cell>
          <cell r="L100">
            <v>41124</v>
          </cell>
          <cell r="M100" t="str">
            <v>CCT Hoài Đức</v>
          </cell>
          <cell r="N100" t="str">
            <v>111462198</v>
          </cell>
          <cell r="O100">
            <v>40703</v>
          </cell>
          <cell r="P100" t="str">
            <v>CA. Hà Nội</v>
          </cell>
          <cell r="Q100" t="str">
            <v>Song Phượng, Hoài Đức, Hà Nội</v>
          </cell>
          <cell r="R100" t="str">
            <v>Thời vụ dưới 3 tháng</v>
          </cell>
          <cell r="S100">
            <v>41334</v>
          </cell>
          <cell r="T100">
            <v>41409</v>
          </cell>
          <cell r="U100" t="str">
            <v>BTMV</v>
          </cell>
        </row>
        <row r="101">
          <cell r="C101" t="str">
            <v>032/HĐLĐTV/BGE-2013</v>
          </cell>
          <cell r="D101" t="str">
            <v>Nguyễn Đắc Sơn</v>
          </cell>
          <cell r="E101" t="str">
            <v>Nam</v>
          </cell>
          <cell r="F101" t="str">
            <v>Thợ bậc 2/7</v>
          </cell>
          <cell r="G101" t="str">
            <v>Lao động phổ thông</v>
          </cell>
          <cell r="H101" t="str">
            <v>Khu công nghiệp Đình Vũ - Hải Phòng</v>
          </cell>
          <cell r="I101">
            <v>27588</v>
          </cell>
          <cell r="J101" t="str">
            <v>Song Phượng, Hoài Đức, Hà Nội</v>
          </cell>
          <cell r="K101" t="str">
            <v>8207400922</v>
          </cell>
          <cell r="L101">
            <v>41151</v>
          </cell>
          <cell r="M101" t="str">
            <v>CCT Hoài Đức</v>
          </cell>
          <cell r="N101" t="str">
            <v>111437517</v>
          </cell>
          <cell r="O101">
            <v>38301</v>
          </cell>
          <cell r="P101" t="str">
            <v>CA. Hà Tây</v>
          </cell>
          <cell r="Q101" t="str">
            <v>Song Phượng, Hoài Đức, Hà Nội</v>
          </cell>
          <cell r="R101" t="str">
            <v>Thời vụ dưới 3 tháng</v>
          </cell>
          <cell r="S101">
            <v>41334</v>
          </cell>
          <cell r="T101">
            <v>41409</v>
          </cell>
          <cell r="U101" t="str">
            <v>BTMV</v>
          </cell>
        </row>
        <row r="102">
          <cell r="C102" t="str">
            <v>033/HĐLĐTV/BGE-2013</v>
          </cell>
          <cell r="D102" t="str">
            <v>Nguyễn Văn Thủy</v>
          </cell>
          <cell r="E102" t="str">
            <v>Nam</v>
          </cell>
          <cell r="F102" t="str">
            <v>Thợ bậc 2/7</v>
          </cell>
          <cell r="G102" t="str">
            <v>Lao động phổ thông</v>
          </cell>
          <cell r="H102" t="str">
            <v>Khu công nghiệp Đình Vũ - Hải Phòng</v>
          </cell>
          <cell r="I102" t="str">
            <v>08/1977</v>
          </cell>
          <cell r="J102" t="str">
            <v>Song Phượng, Hoài Đức, Hà Nội</v>
          </cell>
          <cell r="N102" t="str">
            <v>111525498</v>
          </cell>
          <cell r="O102">
            <v>40701</v>
          </cell>
          <cell r="P102" t="str">
            <v>CA. Hà Nội</v>
          </cell>
          <cell r="Q102" t="str">
            <v>Song Phượng, Hoài Đức, Hà Nội</v>
          </cell>
          <cell r="R102" t="str">
            <v>Thời vụ dưới 3 tháng</v>
          </cell>
          <cell r="S102">
            <v>41334</v>
          </cell>
          <cell r="T102">
            <v>41409</v>
          </cell>
          <cell r="U102" t="str">
            <v>BTMV</v>
          </cell>
        </row>
        <row r="103">
          <cell r="C103" t="str">
            <v>034/HĐLĐTV/BGE-2013</v>
          </cell>
          <cell r="D103" t="str">
            <v>Nguyễn Quang Quân</v>
          </cell>
          <cell r="E103" t="str">
            <v>Nam</v>
          </cell>
          <cell r="F103" t="str">
            <v>Thợ bậc 2/7</v>
          </cell>
          <cell r="G103" t="str">
            <v>Lao động phổ thông</v>
          </cell>
          <cell r="H103" t="str">
            <v>Khu công nghiệp Đình Vũ - Hải Phòng</v>
          </cell>
          <cell r="I103">
            <v>30600</v>
          </cell>
          <cell r="J103" t="str">
            <v>Song Phượng, Hoài Đức, Hà Nội</v>
          </cell>
          <cell r="K103" t="str">
            <v>8153888203</v>
          </cell>
          <cell r="L103">
            <v>41151</v>
          </cell>
          <cell r="M103" t="str">
            <v>CCT Hoài Đức</v>
          </cell>
          <cell r="N103" t="str">
            <v>112130114</v>
          </cell>
          <cell r="O103">
            <v>40089</v>
          </cell>
          <cell r="P103" t="str">
            <v>CA. Hà Nội</v>
          </cell>
          <cell r="Q103" t="str">
            <v>Song Phượng, Hoài Đức, Hà Nội</v>
          </cell>
          <cell r="R103" t="str">
            <v>Thời vụ dưới 3 tháng</v>
          </cell>
          <cell r="S103">
            <v>41334</v>
          </cell>
          <cell r="T103">
            <v>41409</v>
          </cell>
          <cell r="U103" t="str">
            <v>BTMV</v>
          </cell>
        </row>
        <row r="104">
          <cell r="C104" t="str">
            <v>035/HĐLĐTV/BGE-2013</v>
          </cell>
          <cell r="D104" t="str">
            <v>Nguyễn Công Hùng</v>
          </cell>
          <cell r="E104" t="str">
            <v>Nam</v>
          </cell>
          <cell r="F104" t="str">
            <v>Thợ bậc 2/7</v>
          </cell>
          <cell r="G104" t="str">
            <v>Lao động phổ thông</v>
          </cell>
          <cell r="H104" t="str">
            <v>Khu công nghiệp Đình Vũ - Hải Phòng</v>
          </cell>
          <cell r="I104">
            <v>28526</v>
          </cell>
          <cell r="J104" t="str">
            <v>Song Phượng, Hoài Đức, Hà Nội</v>
          </cell>
          <cell r="K104" t="str">
            <v>8302158936</v>
          </cell>
          <cell r="L104">
            <v>41332</v>
          </cell>
          <cell r="M104" t="str">
            <v>CCT Hà Đông</v>
          </cell>
          <cell r="N104" t="str">
            <v>112251997</v>
          </cell>
          <cell r="O104">
            <v>38573</v>
          </cell>
          <cell r="P104" t="str">
            <v>CA. Hà Nội</v>
          </cell>
          <cell r="Q104" t="str">
            <v>Song Phượng, Hoài Đức, Hà Nội</v>
          </cell>
          <cell r="R104" t="str">
            <v>Thời vụ dưới 3 tháng</v>
          </cell>
          <cell r="S104">
            <v>41334</v>
          </cell>
          <cell r="T104">
            <v>41409</v>
          </cell>
          <cell r="U104" t="str">
            <v>BTMV</v>
          </cell>
        </row>
        <row r="105">
          <cell r="C105" t="str">
            <v>036/HĐLĐTV/BGE-2013</v>
          </cell>
          <cell r="D105" t="str">
            <v>Nguyễn Chí Hiếu</v>
          </cell>
          <cell r="E105" t="str">
            <v>Nam</v>
          </cell>
          <cell r="F105" t="str">
            <v>Thợ bậc 2/7</v>
          </cell>
          <cell r="G105" t="str">
            <v>Lao động phổ thông</v>
          </cell>
          <cell r="H105" t="str">
            <v>Khu công nghiệp Đình Vũ - Hải Phòng</v>
          </cell>
          <cell r="I105" t="str">
            <v>1960</v>
          </cell>
          <cell r="J105" t="str">
            <v>Song Phượng, Hoài Đức, Hà Nội</v>
          </cell>
          <cell r="K105" t="str">
            <v>8153887753</v>
          </cell>
          <cell r="L105">
            <v>41124</v>
          </cell>
          <cell r="M105" t="str">
            <v>CCT Hoài Đức</v>
          </cell>
          <cell r="N105" t="str">
            <v>011441715</v>
          </cell>
          <cell r="O105">
            <v>40075</v>
          </cell>
          <cell r="P105" t="str">
            <v>CA. Hà Nội</v>
          </cell>
          <cell r="Q105" t="str">
            <v>Song Phượng, Hoài Đức, Hà Nội</v>
          </cell>
          <cell r="R105" t="str">
            <v>Thời vụ dưới 3 tháng</v>
          </cell>
          <cell r="S105">
            <v>41334</v>
          </cell>
          <cell r="T105">
            <v>41409</v>
          </cell>
          <cell r="U105" t="str">
            <v>BTMV</v>
          </cell>
        </row>
        <row r="106">
          <cell r="C106" t="str">
            <v>037/HĐLĐTV/BGE-2013</v>
          </cell>
          <cell r="D106" t="str">
            <v>Nguyễn Văn Vượng</v>
          </cell>
          <cell r="E106" t="str">
            <v>Nam</v>
          </cell>
          <cell r="F106" t="str">
            <v>Thợ bậc 2/7</v>
          </cell>
          <cell r="G106" t="str">
            <v>Lao động phổ thông</v>
          </cell>
          <cell r="H106" t="str">
            <v>Khu công nghiệp Đình Vũ - Hải Phòng</v>
          </cell>
          <cell r="I106" t="str">
            <v>1976</v>
          </cell>
          <cell r="J106" t="str">
            <v>Song Phượng, Hoài Đức, Hà Nội</v>
          </cell>
          <cell r="K106" t="str">
            <v>8265686452</v>
          </cell>
          <cell r="L106">
            <v>41190</v>
          </cell>
          <cell r="M106" t="str">
            <v>CCT Hoài Đức</v>
          </cell>
          <cell r="N106" t="str">
            <v>112056191</v>
          </cell>
          <cell r="O106">
            <v>38194</v>
          </cell>
          <cell r="P106" t="str">
            <v>CA. Hà Nội</v>
          </cell>
          <cell r="Q106" t="str">
            <v>Song Phượng, Hoài Đức, Hà Nội</v>
          </cell>
          <cell r="R106" t="str">
            <v>Thời vụ dưới 3 tháng</v>
          </cell>
          <cell r="S106">
            <v>41334</v>
          </cell>
          <cell r="T106">
            <v>41409</v>
          </cell>
          <cell r="U106" t="str">
            <v>BTMV</v>
          </cell>
        </row>
        <row r="107">
          <cell r="C107" t="str">
            <v>038/HĐLĐTV/BGE-2013</v>
          </cell>
          <cell r="D107" t="str">
            <v>Doãn Thế Bình</v>
          </cell>
          <cell r="E107" t="str">
            <v>Nam</v>
          </cell>
          <cell r="F107" t="str">
            <v>Thợ bậc 2/7</v>
          </cell>
          <cell r="G107" t="str">
            <v>Lao động phổ thông</v>
          </cell>
          <cell r="H107" t="str">
            <v>Khu công nghiệp Đình Vũ - Hải Phòng</v>
          </cell>
          <cell r="I107">
            <v>30660</v>
          </cell>
          <cell r="J107" t="str">
            <v>Song Phượng, Hoài Đức, Hà Nội</v>
          </cell>
          <cell r="K107" t="str">
            <v>8302158894</v>
          </cell>
          <cell r="L107">
            <v>41332</v>
          </cell>
          <cell r="M107" t="str">
            <v>CCT Hà Đông</v>
          </cell>
          <cell r="N107" t="str">
            <v>111794979</v>
          </cell>
          <cell r="O107">
            <v>39302</v>
          </cell>
          <cell r="P107" t="str">
            <v>CA. Hà Nội</v>
          </cell>
          <cell r="Q107" t="str">
            <v>Song Phượng, Hoài Đức, Hà Nội</v>
          </cell>
          <cell r="R107" t="str">
            <v>Thời vụ dưới 3 tháng</v>
          </cell>
          <cell r="S107">
            <v>41334</v>
          </cell>
          <cell r="T107">
            <v>41409</v>
          </cell>
          <cell r="U107" t="str">
            <v>BTMV</v>
          </cell>
        </row>
        <row r="108">
          <cell r="C108" t="str">
            <v>039/HĐLĐTV/BGE-2013</v>
          </cell>
          <cell r="D108" t="str">
            <v>Doãn Thị Hà</v>
          </cell>
          <cell r="E108" t="str">
            <v>Nam</v>
          </cell>
          <cell r="F108" t="str">
            <v>Thợ bậc 2/7</v>
          </cell>
          <cell r="G108" t="str">
            <v>Lao động phổ thông</v>
          </cell>
          <cell r="H108" t="str">
            <v>Khu công nghiệp Đình Vũ - Hải Phòng</v>
          </cell>
          <cell r="I108">
            <v>29459</v>
          </cell>
          <cell r="J108" t="str">
            <v>Song Phượng, Hoài Đức, Hà Nội</v>
          </cell>
          <cell r="K108" t="str">
            <v>8302158904</v>
          </cell>
          <cell r="L108">
            <v>41332</v>
          </cell>
          <cell r="M108" t="str">
            <v>CCT Hà Đông</v>
          </cell>
          <cell r="N108" t="str">
            <v>112444406</v>
          </cell>
          <cell r="O108">
            <v>39301</v>
          </cell>
          <cell r="P108" t="str">
            <v>CA. Hà Nội</v>
          </cell>
          <cell r="Q108" t="str">
            <v>Song Phượng, Hoài Đức, Hà Nội</v>
          </cell>
          <cell r="R108" t="str">
            <v>Thời vụ dưới 3 tháng</v>
          </cell>
          <cell r="S108">
            <v>41334</v>
          </cell>
          <cell r="T108">
            <v>41409</v>
          </cell>
          <cell r="U108" t="str">
            <v>BTMV</v>
          </cell>
        </row>
        <row r="109">
          <cell r="C109" t="str">
            <v>040/HĐLĐTV/BGE-2013</v>
          </cell>
          <cell r="D109" t="str">
            <v>Đỗ Đình Thêm</v>
          </cell>
          <cell r="E109" t="str">
            <v>Nam</v>
          </cell>
          <cell r="F109" t="str">
            <v>Thợ bậc 2/7</v>
          </cell>
          <cell r="G109" t="str">
            <v>Lao động phổ thông</v>
          </cell>
          <cell r="H109" t="str">
            <v>Khu công nghiệp Đình Vũ - Hải Phòng</v>
          </cell>
          <cell r="I109" t="str">
            <v>1963</v>
          </cell>
          <cell r="J109" t="str">
            <v>Song Phượng, Hoài Đức, Hà Nội</v>
          </cell>
          <cell r="K109" t="str">
            <v>8302158911</v>
          </cell>
          <cell r="L109">
            <v>41332</v>
          </cell>
          <cell r="M109" t="str">
            <v>CCT Hà Đông</v>
          </cell>
          <cell r="N109" t="str">
            <v>011441863</v>
          </cell>
          <cell r="O109">
            <v>31639</v>
          </cell>
          <cell r="P109" t="str">
            <v>CA. Hà Tây</v>
          </cell>
          <cell r="Q109" t="str">
            <v>Song Phượng, Hoài Đức, Hà Nội</v>
          </cell>
          <cell r="R109" t="str">
            <v>Thời vụ dưới 3 tháng</v>
          </cell>
          <cell r="S109">
            <v>41334</v>
          </cell>
          <cell r="T109">
            <v>41409</v>
          </cell>
          <cell r="U109" t="str">
            <v>BTMV</v>
          </cell>
        </row>
        <row r="110">
          <cell r="C110" t="str">
            <v>041/HĐLĐTV/BGE-2013</v>
          </cell>
          <cell r="D110" t="str">
            <v>Tô Đình Hiệp</v>
          </cell>
          <cell r="E110" t="str">
            <v>Nam</v>
          </cell>
          <cell r="F110" t="str">
            <v>Thợ bậc 2/7</v>
          </cell>
          <cell r="G110" t="str">
            <v>Lao động phổ thông</v>
          </cell>
          <cell r="H110" t="str">
            <v>Khu công nghiệp Nomura - An Dương - Hải Phòng</v>
          </cell>
          <cell r="I110">
            <v>30981</v>
          </cell>
          <cell r="J110" t="str">
            <v>Thiên Hương, Thủy Nguyên, Hải Phòng</v>
          </cell>
          <cell r="K110" t="str">
            <v>8065884778</v>
          </cell>
          <cell r="L110">
            <v>40249</v>
          </cell>
          <cell r="M110" t="str">
            <v>CT Hải Phòng</v>
          </cell>
          <cell r="N110" t="str">
            <v>031206117</v>
          </cell>
          <cell r="O110">
            <v>39493</v>
          </cell>
          <cell r="P110" t="str">
            <v>CA. Hải Phòng</v>
          </cell>
          <cell r="Q110" t="str">
            <v>Thiên Hương, Thủy Nguyên, Hải Phòng</v>
          </cell>
          <cell r="R110" t="str">
            <v>Thời vụ dưới 3 tháng</v>
          </cell>
          <cell r="S110">
            <v>41410</v>
          </cell>
          <cell r="T110">
            <v>41486</v>
          </cell>
          <cell r="U110" t="str">
            <v>GE</v>
          </cell>
        </row>
        <row r="111">
          <cell r="C111" t="str">
            <v>042/HĐLĐTV/BGE-2013</v>
          </cell>
          <cell r="D111" t="str">
            <v>Vương Văn Thắng</v>
          </cell>
          <cell r="E111" t="str">
            <v>Nam</v>
          </cell>
          <cell r="F111" t="str">
            <v>Thợ bậc 2/7</v>
          </cell>
          <cell r="G111" t="str">
            <v>Lao động phổ thông</v>
          </cell>
          <cell r="H111" t="str">
            <v>Khu công nghiệp Nomura - An Dương - Hải Phòng</v>
          </cell>
          <cell r="I111">
            <v>31314</v>
          </cell>
          <cell r="J111" t="str">
            <v>Hòa Bình, Thủy Nguyên, Hải Phòng</v>
          </cell>
          <cell r="K111" t="str">
            <v>8065884753</v>
          </cell>
          <cell r="L111">
            <v>40249</v>
          </cell>
          <cell r="M111" t="str">
            <v>CT Hải Phòng</v>
          </cell>
          <cell r="N111" t="str">
            <v>031330037</v>
          </cell>
          <cell r="O111">
            <v>39167</v>
          </cell>
          <cell r="P111" t="str">
            <v>CA. Hải Phòng</v>
          </cell>
          <cell r="Q111" t="str">
            <v>Hòa Bình, Thủy Nguyên, Hải Phòng</v>
          </cell>
          <cell r="R111" t="str">
            <v>Thời vụ dưới 3 tháng</v>
          </cell>
          <cell r="S111">
            <v>41410</v>
          </cell>
          <cell r="T111">
            <v>41486</v>
          </cell>
          <cell r="U111" t="str">
            <v>GE</v>
          </cell>
        </row>
        <row r="112">
          <cell r="C112" t="str">
            <v>043/HĐLĐTV/BGE-2013</v>
          </cell>
          <cell r="D112" t="str">
            <v>Trần Thanh Phú</v>
          </cell>
          <cell r="E112" t="str">
            <v>Nam</v>
          </cell>
          <cell r="F112" t="str">
            <v>Thợ bậc 2/7</v>
          </cell>
          <cell r="G112" t="str">
            <v>Lao động phổ thông</v>
          </cell>
          <cell r="H112" t="str">
            <v>Khu công nghiệp Nomura - An Dương - Hải Phòng</v>
          </cell>
          <cell r="I112">
            <v>30991</v>
          </cell>
          <cell r="J112" t="str">
            <v>Hồng An, Hưng Hà, Thái Bình</v>
          </cell>
          <cell r="K112" t="str">
            <v>8088306452</v>
          </cell>
          <cell r="L112">
            <v>40504</v>
          </cell>
          <cell r="M112" t="str">
            <v>CT Hải Phòng</v>
          </cell>
          <cell r="N112">
            <v>151346224</v>
          </cell>
          <cell r="O112">
            <v>35907</v>
          </cell>
          <cell r="P112" t="str">
            <v>CA. Thái Bình</v>
          </cell>
          <cell r="Q112" t="str">
            <v>Hồng An, Hưng Hà, Thái Bình</v>
          </cell>
          <cell r="R112" t="str">
            <v>Thời vụ dưới 3 tháng</v>
          </cell>
          <cell r="S112">
            <v>41410</v>
          </cell>
          <cell r="T112">
            <v>41486</v>
          </cell>
          <cell r="U112" t="str">
            <v>GE</v>
          </cell>
        </row>
        <row r="113">
          <cell r="C113" t="str">
            <v>044/HĐLĐTV/BGE-2013</v>
          </cell>
          <cell r="D113" t="str">
            <v>Bùi Duy Thanh</v>
          </cell>
          <cell r="E113" t="str">
            <v>Nam</v>
          </cell>
          <cell r="F113" t="str">
            <v>Thợ bậc 2/7</v>
          </cell>
          <cell r="G113" t="str">
            <v>Lao động phổ thông</v>
          </cell>
          <cell r="H113" t="str">
            <v>Khu công nghiệp Nomura - An Dương - Hải Phòng</v>
          </cell>
          <cell r="I113">
            <v>34034</v>
          </cell>
          <cell r="J113" t="str">
            <v>Minh Đức, Thủy Nguyên, Hải Phòng</v>
          </cell>
          <cell r="K113" t="str">
            <v>8319186240</v>
          </cell>
          <cell r="L113">
            <v>41470</v>
          </cell>
          <cell r="M113" t="str">
            <v>CCT Hà Đông</v>
          </cell>
          <cell r="N113" t="str">
            <v>031877952</v>
          </cell>
          <cell r="O113">
            <v>40599</v>
          </cell>
          <cell r="P113" t="str">
            <v>CA. Hải Phòng</v>
          </cell>
          <cell r="Q113" t="str">
            <v>Minh Đức, Thủy Nguyên, Hải Phòng</v>
          </cell>
          <cell r="R113" t="str">
            <v>Thời vụ dưới 3 tháng</v>
          </cell>
          <cell r="S113">
            <v>41410</v>
          </cell>
          <cell r="T113">
            <v>41486</v>
          </cell>
          <cell r="U113" t="str">
            <v>GE</v>
          </cell>
        </row>
        <row r="114">
          <cell r="C114" t="str">
            <v>045/HĐLĐTV/BGE-2013</v>
          </cell>
          <cell r="D114" t="str">
            <v>Bùi Văn Tài</v>
          </cell>
          <cell r="E114" t="str">
            <v>Nam</v>
          </cell>
          <cell r="F114" t="str">
            <v>Thợ bậc 2/7</v>
          </cell>
          <cell r="G114" t="str">
            <v>Lao động phổ thông</v>
          </cell>
          <cell r="H114" t="str">
            <v>Khu công nghiệp Nomura - An Dương - Hải Phòng</v>
          </cell>
          <cell r="I114">
            <v>34867</v>
          </cell>
          <cell r="J114" t="str">
            <v>Minh Đức, Thủy Nguyên, Hải Phòng</v>
          </cell>
          <cell r="K114" t="str">
            <v>8319189812</v>
          </cell>
          <cell r="L114">
            <v>41471</v>
          </cell>
          <cell r="M114" t="str">
            <v>CCT Hà Đông</v>
          </cell>
          <cell r="N114" t="str">
            <v>031965545</v>
          </cell>
          <cell r="O114">
            <v>41358</v>
          </cell>
          <cell r="P114" t="str">
            <v>CA. Hải Phòng</v>
          </cell>
          <cell r="Q114" t="str">
            <v>Minh Đức, Thủy Nguyên, Hải Phòng</v>
          </cell>
          <cell r="R114" t="str">
            <v>Thời vụ dưới 3 tháng</v>
          </cell>
          <cell r="S114">
            <v>41410</v>
          </cell>
          <cell r="T114">
            <v>41486</v>
          </cell>
          <cell r="U114" t="str">
            <v>GE</v>
          </cell>
        </row>
        <row r="115">
          <cell r="C115" t="str">
            <v>046/HĐLĐTV/BGE-2013</v>
          </cell>
          <cell r="D115" t="str">
            <v>Nguyễn Trọng Cư</v>
          </cell>
          <cell r="E115" t="str">
            <v>Nam</v>
          </cell>
          <cell r="F115" t="str">
            <v>Thợ bậc 2/7</v>
          </cell>
          <cell r="G115" t="str">
            <v>Lao động phổ thông</v>
          </cell>
          <cell r="H115" t="str">
            <v>Khu công nghiệp Nomura - An Dương - Hải Phòng</v>
          </cell>
          <cell r="I115">
            <v>30959</v>
          </cell>
          <cell r="J115" t="str">
            <v>Đinh Thành, Yên Định, Thanh Hóa</v>
          </cell>
          <cell r="K115" t="str">
            <v>8065884739</v>
          </cell>
          <cell r="L115">
            <v>40249</v>
          </cell>
          <cell r="M115" t="str">
            <v>CT Hải Phòng</v>
          </cell>
          <cell r="N115" t="str">
            <v>172231667</v>
          </cell>
          <cell r="O115">
            <v>39455</v>
          </cell>
          <cell r="P115" t="str">
            <v>CA. Thanh Hóa</v>
          </cell>
          <cell r="Q115" t="str">
            <v>Đinh Thành, Yên Định, Thanh Hóa</v>
          </cell>
          <cell r="R115" t="str">
            <v>Thời vụ dưới 3 tháng</v>
          </cell>
          <cell r="S115">
            <v>41410</v>
          </cell>
          <cell r="T115">
            <v>41486</v>
          </cell>
          <cell r="U115" t="str">
            <v>GE</v>
          </cell>
        </row>
        <row r="116">
          <cell r="C116" t="str">
            <v>047/HĐLĐTV/BGE-2013</v>
          </cell>
          <cell r="D116" t="str">
            <v>Nguyễn Duy An</v>
          </cell>
          <cell r="E116" t="str">
            <v>Nam</v>
          </cell>
          <cell r="F116" t="str">
            <v>Thợ bậc 2/7</v>
          </cell>
          <cell r="G116" t="str">
            <v>Lao động phổ thông</v>
          </cell>
          <cell r="H116" t="str">
            <v>Khu công nghiệp Nomura - An Dương - Hải Phòng</v>
          </cell>
          <cell r="I116">
            <v>31106</v>
          </cell>
          <cell r="J116" t="str">
            <v>Cao Nhân, Thủy Nguyên, Hải Phòng</v>
          </cell>
          <cell r="K116" t="str">
            <v>8117322532</v>
          </cell>
          <cell r="L116">
            <v>40907</v>
          </cell>
          <cell r="M116" t="str">
            <v>CT Hải Phòng</v>
          </cell>
          <cell r="N116" t="str">
            <v>031357858</v>
          </cell>
          <cell r="O116">
            <v>37292</v>
          </cell>
          <cell r="P116" t="str">
            <v>CA. Hải Phòng</v>
          </cell>
          <cell r="Q116" t="str">
            <v>Cao Nhân, Thủy Nguyên, Hải Phòng</v>
          </cell>
          <cell r="R116" t="str">
            <v>Thời vụ dưới 3 tháng</v>
          </cell>
          <cell r="S116">
            <v>41410</v>
          </cell>
          <cell r="T116">
            <v>41486</v>
          </cell>
          <cell r="U116" t="str">
            <v>GE</v>
          </cell>
        </row>
        <row r="117">
          <cell r="C117" t="str">
            <v>048/HĐLĐTV/BGE-2013</v>
          </cell>
          <cell r="D117" t="str">
            <v>Phạm Văn Huynh</v>
          </cell>
          <cell r="E117" t="str">
            <v>Nam</v>
          </cell>
          <cell r="F117" t="str">
            <v>Thợ bậc 2/7</v>
          </cell>
          <cell r="G117" t="str">
            <v>Lao động phổ thông</v>
          </cell>
          <cell r="H117" t="str">
            <v>Khu công nghiệp Nomura - An Dương - Hải Phòng</v>
          </cell>
          <cell r="I117">
            <v>30684</v>
          </cell>
          <cell r="J117" t="str">
            <v>Cao Nhân, Thủy Nguyên, Hải Phòng</v>
          </cell>
          <cell r="K117" t="str">
            <v>8070269619</v>
          </cell>
          <cell r="L117">
            <v>40294</v>
          </cell>
          <cell r="M117" t="str">
            <v>CT Hải Phòng</v>
          </cell>
          <cell r="N117" t="str">
            <v>031486245</v>
          </cell>
          <cell r="O117">
            <v>41152</v>
          </cell>
          <cell r="P117" t="str">
            <v>CA. Hải Phòng</v>
          </cell>
          <cell r="Q117" t="str">
            <v>Cao Nhân, Thủy Nguyên, Hải Phòng</v>
          </cell>
          <cell r="R117" t="str">
            <v>Thời vụ dưới 3 tháng</v>
          </cell>
          <cell r="S117">
            <v>41410</v>
          </cell>
          <cell r="T117">
            <v>41486</v>
          </cell>
          <cell r="U117" t="str">
            <v>GE</v>
          </cell>
        </row>
        <row r="118">
          <cell r="C118" t="str">
            <v>049/HĐLĐTV/BGE-2013</v>
          </cell>
          <cell r="D118" t="str">
            <v>Phạm Châu Long</v>
          </cell>
          <cell r="E118" t="str">
            <v>Nam</v>
          </cell>
          <cell r="F118" t="str">
            <v>Thợ bậc 2/7</v>
          </cell>
          <cell r="G118" t="str">
            <v>Lao động phổ thông</v>
          </cell>
          <cell r="H118" t="str">
            <v>Khu công nghiệp Nomura - An Dương - Hải Phòng</v>
          </cell>
          <cell r="I118">
            <v>32064</v>
          </cell>
          <cell r="J118" t="str">
            <v>Cao Nhân, Thủy Nguyên, Hải Phòng</v>
          </cell>
          <cell r="K118" t="str">
            <v>8106668271</v>
          </cell>
          <cell r="L118">
            <v>40758</v>
          </cell>
          <cell r="M118" t="str">
            <v>CT Hải Phòng</v>
          </cell>
          <cell r="N118" t="str">
            <v>031709149</v>
          </cell>
          <cell r="O118">
            <v>40623</v>
          </cell>
          <cell r="P118" t="str">
            <v>CA. Hải Phòng</v>
          </cell>
          <cell r="Q118" t="str">
            <v>Cao Nhân, Thủy Nguyên, Hải Phòng</v>
          </cell>
          <cell r="R118" t="str">
            <v>Thời vụ dưới 3 tháng</v>
          </cell>
          <cell r="S118">
            <v>41410</v>
          </cell>
          <cell r="T118">
            <v>41486</v>
          </cell>
          <cell r="U118" t="str">
            <v>GE</v>
          </cell>
        </row>
        <row r="119">
          <cell r="C119" t="str">
            <v>050/HĐLĐTV/BGE-2013</v>
          </cell>
          <cell r="D119" t="str">
            <v>Vũ Thế Hưng</v>
          </cell>
          <cell r="E119" t="str">
            <v>Nam</v>
          </cell>
          <cell r="F119" t="str">
            <v>Thợ bậc 2/7</v>
          </cell>
          <cell r="G119" t="str">
            <v>Lao động phổ thông</v>
          </cell>
          <cell r="H119" t="str">
            <v>Khu công nghiệp Nomura - An Dương - Hải Phòng</v>
          </cell>
          <cell r="I119">
            <v>31948</v>
          </cell>
          <cell r="J119" t="str">
            <v>Văn Giang,  Ninh Giang, Hải Dương</v>
          </cell>
          <cell r="K119" t="str">
            <v>8068332831</v>
          </cell>
          <cell r="L119">
            <v>40270</v>
          </cell>
          <cell r="M119" t="str">
            <v>CT Hải Phòng</v>
          </cell>
          <cell r="N119" t="str">
            <v>142292155</v>
          </cell>
          <cell r="O119">
            <v>37738</v>
          </cell>
          <cell r="P119" t="str">
            <v>CA. Hải Dương</v>
          </cell>
          <cell r="Q119" t="str">
            <v>Văn Giang,  Ninh Giang, Hải Dương</v>
          </cell>
          <cell r="R119" t="str">
            <v>Thời vụ dưới 3 tháng</v>
          </cell>
          <cell r="S119">
            <v>41410</v>
          </cell>
          <cell r="T119">
            <v>41486</v>
          </cell>
          <cell r="U119" t="str">
            <v>GE</v>
          </cell>
        </row>
        <row r="120">
          <cell r="C120" t="str">
            <v>051/HĐLĐTV/BGE-2013</v>
          </cell>
          <cell r="D120" t="str">
            <v>Phạm Văn Sỹ</v>
          </cell>
          <cell r="E120" t="str">
            <v>Nam</v>
          </cell>
          <cell r="F120" t="str">
            <v>Thợ bậc 2/7</v>
          </cell>
          <cell r="G120" t="str">
            <v>Lao động phổ thông</v>
          </cell>
          <cell r="H120" t="str">
            <v>Khu công nghiệp Nomura - An Dương - Hải Phòng</v>
          </cell>
          <cell r="I120">
            <v>33189</v>
          </cell>
          <cell r="J120" t="str">
            <v>Cao Nhân, Thủy Nguyên, Hải Phòng</v>
          </cell>
          <cell r="K120" t="str">
            <v>8141778943</v>
          </cell>
          <cell r="L120">
            <v>41117</v>
          </cell>
          <cell r="M120" t="str">
            <v>CCT Hải An</v>
          </cell>
          <cell r="N120" t="str">
            <v>031674094</v>
          </cell>
          <cell r="O120">
            <v>39220</v>
          </cell>
          <cell r="P120" t="str">
            <v>CA. Hải Phòng</v>
          </cell>
          <cell r="Q120" t="str">
            <v>Cao Nhân, Thủy Nguyên, Hải Phòng</v>
          </cell>
          <cell r="R120" t="str">
            <v>Thời vụ dưới 3 tháng</v>
          </cell>
          <cell r="S120">
            <v>41410</v>
          </cell>
          <cell r="T120">
            <v>41486</v>
          </cell>
          <cell r="U120" t="str">
            <v>GE</v>
          </cell>
        </row>
        <row r="121">
          <cell r="C121" t="str">
            <v>052/HĐLĐTV/BGE-2013</v>
          </cell>
          <cell r="D121" t="str">
            <v>Nguyễn Văn Hòa</v>
          </cell>
          <cell r="E121" t="str">
            <v>Nam</v>
          </cell>
          <cell r="F121" t="str">
            <v>Thợ bậc 2/7</v>
          </cell>
          <cell r="G121" t="str">
            <v>Lao động phổ thông</v>
          </cell>
          <cell r="H121" t="str">
            <v>Khu công nghiệp Nomura - An Dương - Hải Phòng</v>
          </cell>
          <cell r="I121">
            <v>33893</v>
          </cell>
          <cell r="J121" t="str">
            <v>Cao Nhân, Thủy Nguyên, Hải Phòng</v>
          </cell>
          <cell r="K121" t="str">
            <v>8319186258</v>
          </cell>
          <cell r="L121">
            <v>41470</v>
          </cell>
          <cell r="M121" t="str">
            <v>CCT Hà Đông</v>
          </cell>
          <cell r="N121" t="str">
            <v>031689024</v>
          </cell>
          <cell r="O121">
            <v>39299</v>
          </cell>
          <cell r="P121" t="str">
            <v>CA. Hải Phòng</v>
          </cell>
          <cell r="Q121" t="str">
            <v>Cao Nhân, Thủy Nguyên, Hải Phòng</v>
          </cell>
          <cell r="R121" t="str">
            <v>Thời vụ dưới 3 tháng</v>
          </cell>
          <cell r="S121">
            <v>41410</v>
          </cell>
          <cell r="T121">
            <v>41486</v>
          </cell>
          <cell r="U121" t="str">
            <v>GE</v>
          </cell>
        </row>
        <row r="122">
          <cell r="C122" t="str">
            <v>053/HĐLĐTV/BGE-2013</v>
          </cell>
          <cell r="D122" t="str">
            <v>Nguyễn Thế Quyền</v>
          </cell>
          <cell r="E122" t="str">
            <v>Nam</v>
          </cell>
          <cell r="F122" t="str">
            <v>Thợ bậc 2/7</v>
          </cell>
          <cell r="G122" t="str">
            <v>Lao động phổ thông</v>
          </cell>
          <cell r="H122" t="str">
            <v>Khu công nghiệp Nomura - An Dương - Hải Phòng</v>
          </cell>
          <cell r="I122">
            <v>33842</v>
          </cell>
          <cell r="J122" t="str">
            <v>Cao Nhân, Thủy Nguyên, Hải Phòng</v>
          </cell>
          <cell r="K122" t="str">
            <v>8319187678</v>
          </cell>
          <cell r="L122">
            <v>41470</v>
          </cell>
          <cell r="M122" t="str">
            <v>CCT Hà Đông</v>
          </cell>
          <cell r="N122" t="str">
            <v>031821911</v>
          </cell>
          <cell r="O122">
            <v>40151</v>
          </cell>
          <cell r="P122" t="str">
            <v>CA. Hải Phòng</v>
          </cell>
          <cell r="Q122" t="str">
            <v>Cao Nhân, Thủy Nguyên, Hải Phòng</v>
          </cell>
          <cell r="R122" t="str">
            <v>Thời vụ dưới 3 tháng</v>
          </cell>
          <cell r="S122">
            <v>41410</v>
          </cell>
          <cell r="T122">
            <v>41486</v>
          </cell>
          <cell r="U122" t="str">
            <v>GE</v>
          </cell>
        </row>
        <row r="123">
          <cell r="C123" t="str">
            <v>054/HĐLĐTV/BGE-2013</v>
          </cell>
          <cell r="D123" t="str">
            <v>Trần Văn Việt</v>
          </cell>
          <cell r="E123" t="str">
            <v>Nam</v>
          </cell>
          <cell r="F123" t="str">
            <v>Thợ bậc 2/7</v>
          </cell>
          <cell r="G123" t="str">
            <v>Lao động phổ thông</v>
          </cell>
          <cell r="H123" t="str">
            <v>Khu công nghiệp Nomura - An Dương - Hải Phòng</v>
          </cell>
          <cell r="I123">
            <v>34863</v>
          </cell>
          <cell r="J123" t="str">
            <v>Cao Nhân, Thủy Nguyên, Hải Phòng</v>
          </cell>
          <cell r="K123" t="str">
            <v>8319186272</v>
          </cell>
          <cell r="L123">
            <v>41470</v>
          </cell>
          <cell r="M123" t="str">
            <v>CCT Hà Đông</v>
          </cell>
          <cell r="N123" t="str">
            <v>031666485</v>
          </cell>
          <cell r="O123">
            <v>39195</v>
          </cell>
          <cell r="P123" t="str">
            <v>CA. Hải Phòng</v>
          </cell>
          <cell r="Q123" t="str">
            <v>Cao Nhân, Thủy Nguyên, Hải Phòng</v>
          </cell>
          <cell r="R123" t="str">
            <v>Thời vụ dưới 3 tháng</v>
          </cell>
          <cell r="S123">
            <v>41410</v>
          </cell>
          <cell r="T123">
            <v>41486</v>
          </cell>
          <cell r="U123" t="str">
            <v>GE</v>
          </cell>
        </row>
        <row r="124">
          <cell r="C124" t="str">
            <v>055/HĐLĐTV/BGE-2013</v>
          </cell>
          <cell r="D124" t="str">
            <v>Phạm Văn Hiền</v>
          </cell>
          <cell r="E124" t="str">
            <v>Nam</v>
          </cell>
          <cell r="F124" t="str">
            <v>Thợ bậc 2/7</v>
          </cell>
          <cell r="G124" t="str">
            <v>Lao động phổ thông</v>
          </cell>
          <cell r="H124" t="str">
            <v>Khu công nghiệp Nomura - An Dương - Hải Phòng</v>
          </cell>
          <cell r="I124">
            <v>32213</v>
          </cell>
          <cell r="J124" t="str">
            <v>Cao Nhân, Thủy Nguyên, Hải Phòng</v>
          </cell>
          <cell r="K124" t="str">
            <v>8319186297</v>
          </cell>
          <cell r="L124">
            <v>41470</v>
          </cell>
          <cell r="M124" t="str">
            <v>CCT Hà Đông</v>
          </cell>
          <cell r="N124" t="str">
            <v>031697337</v>
          </cell>
          <cell r="O124">
            <v>40869</v>
          </cell>
          <cell r="P124" t="str">
            <v>CA. Hải Phòng</v>
          </cell>
          <cell r="Q124" t="str">
            <v>Cao Nhân, Thủy Nguyên, Hải Phòng</v>
          </cell>
          <cell r="R124" t="str">
            <v>Thời vụ dưới 3 tháng</v>
          </cell>
          <cell r="S124">
            <v>41410</v>
          </cell>
          <cell r="T124">
            <v>41486</v>
          </cell>
          <cell r="U124" t="str">
            <v>GE</v>
          </cell>
        </row>
        <row r="125">
          <cell r="D125" t="str">
            <v>Lưu Ngọc Bảy</v>
          </cell>
          <cell r="E125" t="str">
            <v>Nam</v>
          </cell>
          <cell r="F125" t="str">
            <v>Thợ bậc 2/7</v>
          </cell>
          <cell r="G125" t="str">
            <v>Lao động phổ thông</v>
          </cell>
          <cell r="H125" t="str">
            <v>Khu công nghiệp Vsip Bắc Ninh</v>
          </cell>
          <cell r="I125">
            <v>31617</v>
          </cell>
          <cell r="J125" t="str">
            <v>Yên Ninh, Yên Định, Thanh Hóa</v>
          </cell>
          <cell r="K125">
            <v>8019694370</v>
          </cell>
          <cell r="L125">
            <v>40044</v>
          </cell>
          <cell r="M125" t="str">
            <v>Chi cục Thuế Huyện Hải Hậu</v>
          </cell>
          <cell r="N125">
            <v>172965558</v>
          </cell>
          <cell r="O125" t="str">
            <v>31/03/2006</v>
          </cell>
          <cell r="P125" t="str">
            <v>CA Thanh Hóa</v>
          </cell>
          <cell r="Q125" t="str">
            <v>Yên Ninh, Yên Định, Thanh Hóa</v>
          </cell>
          <cell r="R125" t="str">
            <v>Thời vụ dưới 3 tháng</v>
          </cell>
          <cell r="U125" t="str">
            <v>Nokia</v>
          </cell>
        </row>
        <row r="126">
          <cell r="D126" t="str">
            <v>Đào Văn Lý</v>
          </cell>
          <cell r="E126" t="str">
            <v>Nam</v>
          </cell>
          <cell r="F126" t="str">
            <v>Thợ bậc 2/7</v>
          </cell>
          <cell r="G126" t="str">
            <v>Lao động phổ thông</v>
          </cell>
          <cell r="H126" t="str">
            <v>Khu công nghiệp Vsip Bắc Ninh</v>
          </cell>
          <cell r="I126">
            <v>31933</v>
          </cell>
          <cell r="J126" t="str">
            <v>Bình Định, Yên Lạc, Vĩnh Phúc</v>
          </cell>
          <cell r="K126" t="str">
            <v>8400895293</v>
          </cell>
          <cell r="L126">
            <v>42200</v>
          </cell>
          <cell r="M126" t="str">
            <v>CCT Hà Đông</v>
          </cell>
          <cell r="N126">
            <v>135310762</v>
          </cell>
          <cell r="O126">
            <v>41191</v>
          </cell>
          <cell r="P126" t="str">
            <v>CA Vĩnh Phúc</v>
          </cell>
          <cell r="Q126" t="str">
            <v>Bình Định, Yên Lạc, Vĩnh Phúc</v>
          </cell>
          <cell r="R126" t="str">
            <v>Thời vụ dưới 3 tháng</v>
          </cell>
          <cell r="U126" t="str">
            <v>Nokia</v>
          </cell>
        </row>
        <row r="127">
          <cell r="D127" t="str">
            <v>Phan Văn Đỉnh</v>
          </cell>
          <cell r="E127" t="str">
            <v>Nam</v>
          </cell>
          <cell r="F127" t="str">
            <v>Thợ bậc 2/7</v>
          </cell>
          <cell r="G127" t="str">
            <v>Lao động phổ thông</v>
          </cell>
          <cell r="H127" t="str">
            <v>Khu công nghiệp Vsip Bắc Ninh</v>
          </cell>
          <cell r="I127">
            <v>31186</v>
          </cell>
          <cell r="J127" t="str">
            <v>Hải Ninh, Hải Hậu, Nam Định</v>
          </cell>
          <cell r="K127" t="str">
            <v>8400895367</v>
          </cell>
          <cell r="L127">
            <v>42200</v>
          </cell>
          <cell r="M127" t="str">
            <v>CCT Hà Đông</v>
          </cell>
          <cell r="N127">
            <v>162844810</v>
          </cell>
          <cell r="O127">
            <v>38807</v>
          </cell>
          <cell r="P127" t="str">
            <v>CA Nam Định</v>
          </cell>
          <cell r="Q127" t="str">
            <v>Hải Ninh, Hải Hậu, Nam Định</v>
          </cell>
          <cell r="R127" t="str">
            <v>Thời vụ dưới 3 tháng</v>
          </cell>
          <cell r="U127" t="str">
            <v>Nokia</v>
          </cell>
        </row>
        <row r="128">
          <cell r="D128" t="str">
            <v>Vũ Văn Bốn</v>
          </cell>
          <cell r="E128" t="str">
            <v>Nam</v>
          </cell>
          <cell r="F128" t="str">
            <v>Thợ bậc 2/7</v>
          </cell>
          <cell r="G128" t="str">
            <v>Lao động phổ thông</v>
          </cell>
          <cell r="H128" t="str">
            <v>Khu công nghiệp Vsip Bắc Ninh</v>
          </cell>
          <cell r="I128">
            <v>33151</v>
          </cell>
          <cell r="J128" t="str">
            <v>Hải Lý, Hải Hậu, Nam Định</v>
          </cell>
          <cell r="K128" t="str">
            <v>8400895416</v>
          </cell>
          <cell r="L128">
            <v>42200</v>
          </cell>
          <cell r="M128" t="str">
            <v>CCT Hà Đông</v>
          </cell>
          <cell r="N128">
            <v>163100691</v>
          </cell>
          <cell r="O128">
            <v>39575</v>
          </cell>
          <cell r="P128" t="str">
            <v>CA Nam Định</v>
          </cell>
          <cell r="Q128" t="str">
            <v>Hải Lý, Hải Hậu, Nam Định</v>
          </cell>
          <cell r="R128" t="str">
            <v>Thời vụ dưới 3 tháng</v>
          </cell>
          <cell r="U128" t="str">
            <v>Nokia</v>
          </cell>
        </row>
        <row r="129">
          <cell r="D129" t="str">
            <v>Phạm Văn Hữu</v>
          </cell>
          <cell r="E129" t="str">
            <v>Nam</v>
          </cell>
          <cell r="F129" t="str">
            <v>Thợ bậc 2/7</v>
          </cell>
          <cell r="G129" t="str">
            <v>Lao động phổ thông</v>
          </cell>
          <cell r="H129" t="str">
            <v>Khu công nghiệp Vsip Bắc Ninh</v>
          </cell>
          <cell r="I129">
            <v>31002</v>
          </cell>
          <cell r="J129" t="str">
            <v>Hải Phong, Hải Hậu, Nam Định</v>
          </cell>
          <cell r="K129">
            <v>8130604913</v>
          </cell>
          <cell r="L129">
            <v>41048</v>
          </cell>
          <cell r="M129" t="str">
            <v>Cục thuế thành phố Hà Nội</v>
          </cell>
          <cell r="N129">
            <v>162737400</v>
          </cell>
          <cell r="O129">
            <v>37689</v>
          </cell>
          <cell r="P129" t="str">
            <v>CA Nam Định</v>
          </cell>
          <cell r="Q129" t="str">
            <v>Hải Phong, Hải Hậu, Nam Định</v>
          </cell>
          <cell r="R129" t="str">
            <v>Thời vụ dưới 3 tháng</v>
          </cell>
          <cell r="U129" t="str">
            <v>Nokia</v>
          </cell>
        </row>
        <row r="130">
          <cell r="D130" t="str">
            <v>Đỗ Đức Trọng</v>
          </cell>
          <cell r="E130" t="str">
            <v>Nam</v>
          </cell>
          <cell r="F130" t="str">
            <v>Thợ bậc 2/7</v>
          </cell>
          <cell r="G130" t="str">
            <v>Lao động phổ thông</v>
          </cell>
          <cell r="H130" t="str">
            <v>Khu công nghiệp Vsip Bắc Ninh</v>
          </cell>
          <cell r="I130">
            <v>31732</v>
          </cell>
          <cell r="J130" t="str">
            <v>Minh Thanh, Sơn Dương, Tuyên Quang</v>
          </cell>
          <cell r="K130">
            <v>8302158767</v>
          </cell>
          <cell r="L130">
            <v>41332</v>
          </cell>
          <cell r="M130" t="str">
            <v>CCT Hà Đông</v>
          </cell>
          <cell r="N130">
            <v>70739380</v>
          </cell>
          <cell r="O130">
            <v>38059</v>
          </cell>
          <cell r="P130" t="str">
            <v>CA Tuyên Quang</v>
          </cell>
          <cell r="Q130" t="str">
            <v>Minh Thanh, Sơn Dương, Tuyên Quang</v>
          </cell>
          <cell r="R130" t="str">
            <v>Thời vụ dưới 3 tháng</v>
          </cell>
          <cell r="U130" t="str">
            <v>Nokia</v>
          </cell>
        </row>
        <row r="131">
          <cell r="D131" t="str">
            <v>Đậu Ngọc Linh</v>
          </cell>
          <cell r="E131" t="str">
            <v>Nam</v>
          </cell>
          <cell r="F131" t="str">
            <v>Thợ bậc 2/7</v>
          </cell>
          <cell r="G131" t="str">
            <v>Lao động phổ thông</v>
          </cell>
          <cell r="H131" t="str">
            <v>Khu công nghiệp Vsip Bắc Ninh</v>
          </cell>
          <cell r="I131">
            <v>32786</v>
          </cell>
          <cell r="J131" t="str">
            <v>Hưng Lam, Hưng Nguyên, Nghệ An</v>
          </cell>
          <cell r="K131">
            <v>8290181222</v>
          </cell>
          <cell r="L131">
            <v>41254</v>
          </cell>
          <cell r="M131" t="str">
            <v>Chi cục thuế TP Vinh</v>
          </cell>
          <cell r="N131">
            <v>186907630</v>
          </cell>
          <cell r="O131">
            <v>39266</v>
          </cell>
          <cell r="P131" t="str">
            <v>CA Nghệ An</v>
          </cell>
          <cell r="Q131" t="str">
            <v>Hưng Lam, Hưng Nguyên, Nghệ An</v>
          </cell>
          <cell r="R131" t="str">
            <v>Thời vụ dưới 3 tháng</v>
          </cell>
          <cell r="U131" t="str">
            <v>Nokia</v>
          </cell>
        </row>
        <row r="132">
          <cell r="D132" t="str">
            <v>Nguyễn Văn Toan</v>
          </cell>
          <cell r="E132" t="str">
            <v>Nam</v>
          </cell>
          <cell r="F132" t="str">
            <v>Thợ bậc 2/7</v>
          </cell>
          <cell r="G132" t="str">
            <v>Lao động phổ thông</v>
          </cell>
          <cell r="H132" t="str">
            <v>Khu công nghiệp Vsip Bắc Ninh</v>
          </cell>
          <cell r="K132" t="str">
            <v>8184548214</v>
          </cell>
          <cell r="L132">
            <v>41143</v>
          </cell>
          <cell r="M132" t="str">
            <v>Chi cục thuế Huyện Sơn Dương</v>
          </cell>
          <cell r="N132" t="str">
            <v>070679131</v>
          </cell>
          <cell r="R132" t="str">
            <v>Thời vụ dưới 3 tháng</v>
          </cell>
          <cell r="U132" t="str">
            <v>Nokia</v>
          </cell>
        </row>
        <row r="133">
          <cell r="D133" t="str">
            <v>Nguyễn Văn Toản</v>
          </cell>
          <cell r="K133" t="str">
            <v>8302158774</v>
          </cell>
          <cell r="L133">
            <v>41332</v>
          </cell>
          <cell r="M133" t="str">
            <v>CCT Hà Đông</v>
          </cell>
          <cell r="N133" t="str">
            <v>070713663</v>
          </cell>
          <cell r="R133" t="str">
            <v>Thời vụ dưới 3 tháng</v>
          </cell>
          <cell r="U133" t="str">
            <v>Nokia</v>
          </cell>
        </row>
        <row r="134">
          <cell r="D134" t="str">
            <v>Đinh Trung Kiên</v>
          </cell>
          <cell r="E134" t="str">
            <v>Nam</v>
          </cell>
          <cell r="F134" t="str">
            <v>Thợ bậc 2/7</v>
          </cell>
          <cell r="G134" t="str">
            <v>Lao động phổ thông</v>
          </cell>
          <cell r="H134" t="str">
            <v>Khu công nghiệp Vsip Bắc Ninh</v>
          </cell>
          <cell r="R134" t="str">
            <v>Thời vụ dưới 3 tháng</v>
          </cell>
          <cell r="U134" t="str">
            <v>Nokia</v>
          </cell>
        </row>
        <row r="135">
          <cell r="D135" t="str">
            <v>Đào Văn Minh</v>
          </cell>
          <cell r="E135" t="str">
            <v>Nam</v>
          </cell>
          <cell r="F135" t="str">
            <v>Thợ bậc 2/7</v>
          </cell>
          <cell r="G135" t="str">
            <v>Lao động phổ thông</v>
          </cell>
          <cell r="H135" t="str">
            <v>Khu công nghiệp Vsip Bắc Ninh</v>
          </cell>
          <cell r="I135">
            <v>33087</v>
          </cell>
          <cell r="J135" t="str">
            <v>Bình Định, Yên Lạc, Vĩnh Phúc</v>
          </cell>
          <cell r="K135">
            <v>8123035776</v>
          </cell>
          <cell r="L135">
            <v>40982</v>
          </cell>
          <cell r="M135" t="str">
            <v>Cục thuế Tỉnh Vĩnh Phúc</v>
          </cell>
          <cell r="N135">
            <v>135545717</v>
          </cell>
          <cell r="O135">
            <v>39519</v>
          </cell>
          <cell r="P135" t="str">
            <v>CA Vĩnh Phúc</v>
          </cell>
          <cell r="Q135" t="str">
            <v>Bình Định, Yên Lạc, Vĩnh Phúc</v>
          </cell>
          <cell r="R135" t="str">
            <v>Thời vụ dưới 3 tháng</v>
          </cell>
          <cell r="U135" t="str">
            <v>Nokia</v>
          </cell>
        </row>
        <row r="136">
          <cell r="D136" t="str">
            <v>Ma Văn Mến</v>
          </cell>
          <cell r="E136" t="str">
            <v>Nam</v>
          </cell>
          <cell r="F136" t="str">
            <v>Thợ bậc 2/7</v>
          </cell>
          <cell r="G136" t="str">
            <v>Lao động phổ thông</v>
          </cell>
          <cell r="H136" t="str">
            <v>Khu công nghiệp Vsip Bắc Ninh</v>
          </cell>
          <cell r="I136">
            <v>31640</v>
          </cell>
          <cell r="J136" t="str">
            <v>Minh Thanh, Sơn Dương, Tuyên Quang</v>
          </cell>
          <cell r="K136">
            <v>8184548479</v>
          </cell>
          <cell r="L136">
            <v>41143</v>
          </cell>
          <cell r="M136" t="str">
            <v>Chi cục thuế Huyện Sơn Dương</v>
          </cell>
          <cell r="N136">
            <v>70866353</v>
          </cell>
          <cell r="O136">
            <v>40193</v>
          </cell>
          <cell r="P136" t="str">
            <v>CA Tuyên Quang</v>
          </cell>
          <cell r="Q136" t="str">
            <v>Minh Thanh, Sơn Dương, Tuyên Quang</v>
          </cell>
          <cell r="R136" t="str">
            <v>Thời vụ dưới 3 tháng</v>
          </cell>
          <cell r="U136" t="str">
            <v>Nokia</v>
          </cell>
        </row>
        <row r="137">
          <cell r="D137" t="str">
            <v>Bùi Văn Lập</v>
          </cell>
          <cell r="E137" t="str">
            <v>Nam</v>
          </cell>
          <cell r="F137" t="str">
            <v>Thợ bậc 2/7</v>
          </cell>
          <cell r="G137" t="str">
            <v>Lao động phổ thông</v>
          </cell>
          <cell r="H137" t="str">
            <v>Khu công nghiệp Vsip Bắc Ninh</v>
          </cell>
          <cell r="I137">
            <v>33363</v>
          </cell>
          <cell r="J137" t="str">
            <v>Yên Nghiệp, Lạc Sơn, Hòa Bình</v>
          </cell>
          <cell r="K137">
            <v>8312222355</v>
          </cell>
          <cell r="L137">
            <v>41400</v>
          </cell>
          <cell r="M137" t="str">
            <v>Chi cục thuế huyện Lạc Sơn</v>
          </cell>
          <cell r="N137" t="str">
            <v>113560107</v>
          </cell>
          <cell r="O137">
            <v>39389</v>
          </cell>
          <cell r="P137" t="str">
            <v>CA Hòa Bình</v>
          </cell>
          <cell r="Q137" t="str">
            <v>Yên Nghiệp, Lạc Sơn, Hòa Bình</v>
          </cell>
          <cell r="R137" t="str">
            <v>Thời vụ dưới 3 tháng</v>
          </cell>
          <cell r="U137" t="str">
            <v>Nokia</v>
          </cell>
        </row>
        <row r="138">
          <cell r="D138" t="str">
            <v>Lê Trần Cường</v>
          </cell>
          <cell r="E138" t="str">
            <v>Nam</v>
          </cell>
          <cell r="F138" t="str">
            <v>Thợ bậc 2/7</v>
          </cell>
          <cell r="G138" t="str">
            <v>Lao động phổ thông</v>
          </cell>
          <cell r="H138" t="str">
            <v>Khu công nghiệp Vsip Bắc Ninh</v>
          </cell>
          <cell r="I138">
            <v>32634</v>
          </cell>
          <cell r="J138" t="str">
            <v>Trung Thành, Nông Cống, Thanh Hóa</v>
          </cell>
          <cell r="K138">
            <v>8086951619</v>
          </cell>
          <cell r="L138">
            <v>40485</v>
          </cell>
          <cell r="M138" t="str">
            <v>Chi cục thuế Quận Tân Bình</v>
          </cell>
          <cell r="N138">
            <v>172635519</v>
          </cell>
          <cell r="O138">
            <v>40387</v>
          </cell>
          <cell r="P138" t="str">
            <v>CA Thanh Hóa</v>
          </cell>
          <cell r="Q138" t="str">
            <v>Trung Thành, Nông Cống, Thanh Hóa</v>
          </cell>
          <cell r="R138" t="str">
            <v>Thời vụ dưới 3 tháng</v>
          </cell>
          <cell r="U138" t="str">
            <v>Nokia</v>
          </cell>
        </row>
        <row r="139">
          <cell r="D139" t="str">
            <v>Bùi Văn Hậu</v>
          </cell>
          <cell r="E139" t="str">
            <v>Nam</v>
          </cell>
          <cell r="F139" t="str">
            <v>Thợ bậc 2/7</v>
          </cell>
          <cell r="G139" t="str">
            <v>Lao động phổ thông</v>
          </cell>
          <cell r="H139" t="str">
            <v>Khu công nghiệp Vsip Bắc Ninh</v>
          </cell>
          <cell r="K139">
            <v>8318127002</v>
          </cell>
          <cell r="L139">
            <v>41456</v>
          </cell>
          <cell r="M139" t="str">
            <v>Chi cục Thuế TP Biên Hòa</v>
          </cell>
          <cell r="N139">
            <v>113560474</v>
          </cell>
          <cell r="R139" t="str">
            <v>Thời vụ dưới 3 tháng</v>
          </cell>
          <cell r="U139" t="str">
            <v>Nokia</v>
          </cell>
        </row>
        <row r="140">
          <cell r="D140" t="str">
            <v>Bùi Văn Tiện</v>
          </cell>
          <cell r="E140" t="str">
            <v>Nam</v>
          </cell>
          <cell r="F140" t="str">
            <v>Thợ bậc 2/7</v>
          </cell>
          <cell r="G140" t="str">
            <v>Lao động phổ thông</v>
          </cell>
          <cell r="H140" t="str">
            <v>Khu công nghiệp Vsip Bắc Ninh</v>
          </cell>
          <cell r="I140">
            <v>32183</v>
          </cell>
          <cell r="J140" t="str">
            <v>Ân Nghĩa, Lạc Sơn, hòa Bình</v>
          </cell>
          <cell r="K140">
            <v>8334061366</v>
          </cell>
          <cell r="L140">
            <v>41645</v>
          </cell>
          <cell r="M140" t="str">
            <v>Chi cục thuế Quận Ba Đình</v>
          </cell>
          <cell r="N140">
            <v>113340414</v>
          </cell>
          <cell r="O140">
            <v>40878</v>
          </cell>
          <cell r="P140" t="str">
            <v>CA Hòa Bình</v>
          </cell>
          <cell r="Q140" t="str">
            <v>Ân Nghĩa, Lạc Sơn, hòa Bình</v>
          </cell>
          <cell r="R140" t="str">
            <v>Thời vụ dưới 3 tháng</v>
          </cell>
          <cell r="U140" t="str">
            <v>Nokia</v>
          </cell>
        </row>
        <row r="141">
          <cell r="D141" t="str">
            <v>Phạm Văn Hoàn</v>
          </cell>
          <cell r="E141" t="str">
            <v>Nam</v>
          </cell>
          <cell r="F141" t="str">
            <v>Thợ bậc 2/7</v>
          </cell>
          <cell r="G141" t="str">
            <v>Lao động phổ thông</v>
          </cell>
          <cell r="H141" t="str">
            <v>Khu công nghiệp Vsip Bắc Ninh</v>
          </cell>
          <cell r="K141">
            <v>8030850802</v>
          </cell>
          <cell r="L141">
            <v>40056</v>
          </cell>
          <cell r="M141" t="str">
            <v>Cục thuế Tỉnh Bắc Ninh</v>
          </cell>
          <cell r="N141">
            <v>162882836</v>
          </cell>
          <cell r="R141" t="str">
            <v>Thời vụ dưới 3 tháng</v>
          </cell>
          <cell r="U141" t="str">
            <v>Nokia</v>
          </cell>
        </row>
        <row r="142">
          <cell r="D142" t="str">
            <v>Dương Ngọc Dũng</v>
          </cell>
          <cell r="E142" t="str">
            <v>Nam</v>
          </cell>
          <cell r="F142" t="str">
            <v>Thợ bậc 2/7</v>
          </cell>
          <cell r="G142" t="str">
            <v>Lao động phổ thông</v>
          </cell>
          <cell r="H142" t="str">
            <v>Khu công nghiệp Vsip Bắc Ninh</v>
          </cell>
          <cell r="N142">
            <v>125635601</v>
          </cell>
          <cell r="R142" t="str">
            <v>Thời vụ dưới 3 tháng</v>
          </cell>
          <cell r="U142" t="str">
            <v>Nokia</v>
          </cell>
        </row>
        <row r="143">
          <cell r="D143" t="str">
            <v>Trần minh Tuấn</v>
          </cell>
          <cell r="E143" t="str">
            <v>Nam</v>
          </cell>
          <cell r="F143" t="str">
            <v>Thợ bậc 2/7</v>
          </cell>
          <cell r="G143" t="str">
            <v>Lao động phổ thông</v>
          </cell>
          <cell r="H143" t="str">
            <v>Khu công nghiệp Vsip Bắc Ninh</v>
          </cell>
          <cell r="R143" t="str">
            <v>Thời vụ dưới 3 tháng</v>
          </cell>
          <cell r="U143" t="str">
            <v>Nokia</v>
          </cell>
        </row>
        <row r="144">
          <cell r="D144" t="str">
            <v>Trần Hùng Mạnh</v>
          </cell>
          <cell r="E144" t="str">
            <v>Nam</v>
          </cell>
          <cell r="F144" t="str">
            <v>Thợ bậc 2/7</v>
          </cell>
          <cell r="G144" t="str">
            <v>Lao động phổ thông</v>
          </cell>
          <cell r="H144" t="str">
            <v>Khu công nghiệp Vsip Bắc Ninh</v>
          </cell>
          <cell r="K144">
            <v>8364185834</v>
          </cell>
          <cell r="L144">
            <v>42023</v>
          </cell>
          <cell r="M144" t="str">
            <v>Chi cục thuế Quận Hoàng Mai</v>
          </cell>
          <cell r="N144" t="str">
            <v>070994602</v>
          </cell>
          <cell r="R144" t="str">
            <v>Thời vụ dưới 3 tháng</v>
          </cell>
          <cell r="U144" t="str">
            <v>Nokia</v>
          </cell>
        </row>
        <row r="145">
          <cell r="D145" t="str">
            <v>Bùi Văn Thiện</v>
          </cell>
          <cell r="E145" t="str">
            <v>Nam</v>
          </cell>
          <cell r="F145" t="str">
            <v>Thợ bậc 2/7</v>
          </cell>
          <cell r="G145" t="str">
            <v>Lao động phổ thông</v>
          </cell>
          <cell r="H145" t="str">
            <v>Khu công nghiệp Vsip Bắc Ninh</v>
          </cell>
          <cell r="I145">
            <v>31538</v>
          </cell>
          <cell r="J145" t="str">
            <v>Ân Nghĩa, Lạc Sơn, hòa Bình</v>
          </cell>
          <cell r="K145">
            <v>8336970906</v>
          </cell>
          <cell r="L145">
            <v>41694</v>
          </cell>
          <cell r="M145" t="str">
            <v>Cục thuế tỉnh Thái Bình</v>
          </cell>
          <cell r="N145">
            <v>113326229</v>
          </cell>
          <cell r="O145">
            <v>41436</v>
          </cell>
          <cell r="P145" t="str">
            <v>CA Hòa Bình</v>
          </cell>
          <cell r="Q145" t="str">
            <v>Ân Nghĩa, Lạc Sơn, hòa Bình</v>
          </cell>
          <cell r="R145" t="str">
            <v>Thời vụ dưới 3 tháng</v>
          </cell>
          <cell r="U145" t="str">
            <v>Nokia</v>
          </cell>
        </row>
        <row r="146">
          <cell r="D146" t="str">
            <v>Nguyễn Đình Thông</v>
          </cell>
          <cell r="E146" t="str">
            <v>Nam</v>
          </cell>
          <cell r="F146" t="str">
            <v>Thợ bậc 2/7</v>
          </cell>
          <cell r="G146" t="str">
            <v>Lao động phổ thông</v>
          </cell>
          <cell r="H146" t="str">
            <v>Khu công nghiệp Vsip Bắc Ninh</v>
          </cell>
          <cell r="I146">
            <v>31924</v>
          </cell>
          <cell r="J146" t="str">
            <v>Thanh Dương, Thanh Chương, Nghệ An</v>
          </cell>
          <cell r="K146">
            <v>8350424176</v>
          </cell>
          <cell r="L146">
            <v>41851</v>
          </cell>
          <cell r="M146" t="str">
            <v>Chi cục thuế Quận Lê Chân</v>
          </cell>
          <cell r="N146">
            <v>186569602</v>
          </cell>
          <cell r="O146">
            <v>38365</v>
          </cell>
          <cell r="P146" t="str">
            <v>CA Nghệ An</v>
          </cell>
          <cell r="Q146" t="str">
            <v>Thanh Dương, Thanh Chương, Nghệ An</v>
          </cell>
          <cell r="R146" t="str">
            <v>Thời vụ dưới 3 tháng</v>
          </cell>
          <cell r="U146" t="str">
            <v>Nokia</v>
          </cell>
        </row>
        <row r="147">
          <cell r="D147" t="str">
            <v>Nguyễn Ngọc Ánh</v>
          </cell>
          <cell r="E147" t="str">
            <v>Nam</v>
          </cell>
          <cell r="F147" t="str">
            <v>Thợ bậc 2/7</v>
          </cell>
          <cell r="G147" t="str">
            <v>Lao động phổ thông</v>
          </cell>
          <cell r="H147" t="str">
            <v>Khu công nghiệp Vsip Bắc Ninh</v>
          </cell>
          <cell r="R147" t="str">
            <v>Thời vụ dưới 3 tháng</v>
          </cell>
          <cell r="U147" t="str">
            <v>Nokia</v>
          </cell>
        </row>
        <row r="148">
          <cell r="D148" t="str">
            <v>Nguyễn Đình Hoàn</v>
          </cell>
          <cell r="E148" t="str">
            <v>Nam</v>
          </cell>
          <cell r="F148" t="str">
            <v>Thợ bậc 2/7</v>
          </cell>
          <cell r="G148" t="str">
            <v>Lao động phổ thông</v>
          </cell>
          <cell r="H148" t="str">
            <v>Khu công nghiệp Vsip Bắc Ninh</v>
          </cell>
          <cell r="R148" t="str">
            <v>Thời vụ dưới 3 tháng</v>
          </cell>
          <cell r="U148" t="str">
            <v>Nokia</v>
          </cell>
        </row>
        <row r="149">
          <cell r="D149" t="str">
            <v>Nguyễn Minh Dần</v>
          </cell>
          <cell r="E149" t="str">
            <v>Nam</v>
          </cell>
          <cell r="F149" t="str">
            <v>Thợ bậc 2/7</v>
          </cell>
          <cell r="G149" t="str">
            <v>Lao động phổ thông</v>
          </cell>
          <cell r="H149" t="str">
            <v>Khu công nghiệp Vsip Bắc Ninh</v>
          </cell>
          <cell r="I149">
            <v>32022</v>
          </cell>
          <cell r="J149" t="str">
            <v>Lưỡng Vượng, TP Tuyên Quang, Tuyên Quang</v>
          </cell>
          <cell r="K149" t="str">
            <v>8077517860</v>
          </cell>
          <cell r="L149">
            <v>40340</v>
          </cell>
          <cell r="M149" t="str">
            <v>Cục thuế thành phố Hồ Chí Minh</v>
          </cell>
          <cell r="N149" t="str">
            <v>070774180</v>
          </cell>
          <cell r="O149">
            <v>40941</v>
          </cell>
          <cell r="P149" t="str">
            <v>CA Tuyên Quang</v>
          </cell>
          <cell r="Q149" t="str">
            <v>Lưỡng Vượng, TP Tuyên Quang, Tuyên Quang</v>
          </cell>
          <cell r="R149" t="str">
            <v>Thời vụ dưới 3 tháng</v>
          </cell>
          <cell r="U149" t="str">
            <v>Nokia</v>
          </cell>
        </row>
        <row r="150">
          <cell r="D150" t="str">
            <v>Nguyễn Văn Thịnh</v>
          </cell>
          <cell r="E150" t="str">
            <v>Nam</v>
          </cell>
          <cell r="F150" t="str">
            <v>Thợ bậc 2/7</v>
          </cell>
          <cell r="G150" t="str">
            <v>Lao động phổ thông</v>
          </cell>
          <cell r="H150" t="str">
            <v>Khu công nghiệp Vsip Bắc Ninh</v>
          </cell>
          <cell r="I150">
            <v>34444</v>
          </cell>
          <cell r="J150" t="str">
            <v>Hải Ninh, Hải Hậu, Nam Định</v>
          </cell>
          <cell r="K150" t="str">
            <v>8393185042</v>
          </cell>
          <cell r="L150">
            <v>42111</v>
          </cell>
          <cell r="M150" t="str">
            <v>Chi cục Thuế Huyện Vân Đồn</v>
          </cell>
          <cell r="N150">
            <v>163384549</v>
          </cell>
          <cell r="O150">
            <v>41606</v>
          </cell>
          <cell r="P150" t="str">
            <v>CA Nam Định</v>
          </cell>
          <cell r="Q150" t="str">
            <v>Hải Ninh, Hải Hậu, Nam Định</v>
          </cell>
          <cell r="R150" t="str">
            <v>Thời vụ dưới 3 tháng</v>
          </cell>
          <cell r="U150" t="str">
            <v>Nokia</v>
          </cell>
        </row>
        <row r="151">
          <cell r="D151" t="str">
            <v>Vũ Văn Biên</v>
          </cell>
          <cell r="E151" t="str">
            <v>Nam</v>
          </cell>
          <cell r="F151" t="str">
            <v>Thợ bậc 2/7</v>
          </cell>
          <cell r="G151" t="str">
            <v>Lao động phổ thông</v>
          </cell>
          <cell r="H151" t="str">
            <v>Khu công nghiệp Vsip Bắc Ninh</v>
          </cell>
          <cell r="I151">
            <v>34204</v>
          </cell>
          <cell r="J151" t="str">
            <v>Hải Thịnh, Hải Hậu, Nam Định</v>
          </cell>
          <cell r="K151" t="str">
            <v>8393185042</v>
          </cell>
          <cell r="L151">
            <v>42111</v>
          </cell>
          <cell r="M151" t="str">
            <v>Chi cục Thuế Huyện Vân Đồn</v>
          </cell>
          <cell r="N151">
            <v>163208672</v>
          </cell>
          <cell r="O151">
            <v>41353</v>
          </cell>
          <cell r="P151" t="str">
            <v>CA Nam Định</v>
          </cell>
          <cell r="Q151" t="str">
            <v>Hải Thịnh, Hải Hậu, Nam Định</v>
          </cell>
          <cell r="R151" t="str">
            <v>Thời vụ dưới 3 tháng</v>
          </cell>
          <cell r="U151" t="str">
            <v>Nokia</v>
          </cell>
        </row>
        <row r="152">
          <cell r="D152" t="str">
            <v>Nguyễn Văn Chanh</v>
          </cell>
          <cell r="E152" t="str">
            <v>Nam</v>
          </cell>
          <cell r="F152" t="str">
            <v>Thợ bậc 2/7</v>
          </cell>
          <cell r="G152" t="str">
            <v>Lao động phổ thông</v>
          </cell>
          <cell r="H152" t="str">
            <v>Khu công nghiệp Vsip Bắc Ninh</v>
          </cell>
          <cell r="I152">
            <v>34771</v>
          </cell>
          <cell r="J152" t="str">
            <v>Hải Hòa, hải hậu, Nam Định</v>
          </cell>
          <cell r="K152" t="str">
            <v>8394257204</v>
          </cell>
          <cell r="L152">
            <v>42119</v>
          </cell>
          <cell r="M152" t="str">
            <v>Cục Thuế Tỉnh Bắc Ninh</v>
          </cell>
          <cell r="N152">
            <v>163271232</v>
          </cell>
          <cell r="O152">
            <v>40613</v>
          </cell>
          <cell r="P152" t="str">
            <v>CA Nam Định</v>
          </cell>
          <cell r="Q152" t="str">
            <v>Hải Hòa, hải hậu, Nam Định</v>
          </cell>
          <cell r="R152" t="str">
            <v>Thời vụ dưới 3 tháng</v>
          </cell>
          <cell r="U152" t="str">
            <v>Nokia</v>
          </cell>
        </row>
        <row r="153">
          <cell r="D153" t="str">
            <v>Đồng Văn Mỵ</v>
          </cell>
          <cell r="E153" t="str">
            <v>Nam</v>
          </cell>
          <cell r="F153" t="str">
            <v>Thợ bậc 2/7</v>
          </cell>
          <cell r="G153" t="str">
            <v>Lao động phổ thông</v>
          </cell>
          <cell r="H153" t="str">
            <v>Khu công nghiệp Vsip Bắc Ninh</v>
          </cell>
          <cell r="I153">
            <v>33144</v>
          </cell>
          <cell r="J153" t="str">
            <v>Quảng Khê, Ba Bể, Bắc Cạn</v>
          </cell>
          <cell r="K153" t="str">
            <v>8124226011</v>
          </cell>
          <cell r="L153">
            <v>40988</v>
          </cell>
          <cell r="M153" t="str">
            <v>Cục thuế Tỉnh Hải Dương</v>
          </cell>
          <cell r="N153" t="str">
            <v>095148841</v>
          </cell>
          <cell r="O153">
            <v>39261</v>
          </cell>
          <cell r="P153" t="str">
            <v>CA Bắc Kan</v>
          </cell>
          <cell r="Q153" t="str">
            <v>Quảng Khê, Ba Bể, Bắc Cạn</v>
          </cell>
          <cell r="R153" t="str">
            <v>Thời vụ dưới 3 tháng</v>
          </cell>
          <cell r="U153" t="str">
            <v>Nokia</v>
          </cell>
        </row>
        <row r="154">
          <cell r="D154" t="str">
            <v>Lê Hoàng Sơn</v>
          </cell>
          <cell r="E154" t="str">
            <v>Nam</v>
          </cell>
          <cell r="F154" t="str">
            <v>Thợ bậc 2/7</v>
          </cell>
          <cell r="G154" t="str">
            <v>Lao động phổ thông</v>
          </cell>
          <cell r="H154" t="str">
            <v>Khu công nghiệp Vsip Bắc Ninh</v>
          </cell>
          <cell r="I154">
            <v>34305</v>
          </cell>
          <cell r="J154" t="str">
            <v>Tân lạc, Bảo Lâm, Lâm Đồng</v>
          </cell>
          <cell r="K154" t="str">
            <v>8129422926</v>
          </cell>
          <cell r="L154">
            <v>41031</v>
          </cell>
          <cell r="M154" t="str">
            <v>Chi cục Thuế Thị xã Bảo Lộc</v>
          </cell>
          <cell r="N154">
            <v>250968671</v>
          </cell>
          <cell r="O154">
            <v>42021</v>
          </cell>
          <cell r="P154" t="str">
            <v>CA lâm Đồng</v>
          </cell>
          <cell r="Q154" t="str">
            <v>Tân lạc, Bảo Lâm, Lâm Đồng</v>
          </cell>
          <cell r="R154" t="str">
            <v>Thời vụ dưới 3 tháng</v>
          </cell>
          <cell r="U154" t="str">
            <v>Nokia</v>
          </cell>
        </row>
        <row r="155">
          <cell r="D155" t="str">
            <v>Trần Văn Tranh</v>
          </cell>
          <cell r="E155" t="str">
            <v>Nam</v>
          </cell>
          <cell r="F155" t="str">
            <v>Thợ bậc 2/7</v>
          </cell>
          <cell r="G155" t="str">
            <v>Lao động phổ thông</v>
          </cell>
          <cell r="H155" t="str">
            <v>Khu công nghiệp Vsip Bắc Ninh</v>
          </cell>
          <cell r="I155">
            <v>33986</v>
          </cell>
          <cell r="J155" t="str">
            <v>Yên Đồng, Ý Yên, Nam Định</v>
          </cell>
          <cell r="K155" t="str">
            <v>8363049589</v>
          </cell>
          <cell r="L155">
            <v>42010</v>
          </cell>
          <cell r="M155" t="str">
            <v>Cục Thuế Thành phố Hà Nội</v>
          </cell>
          <cell r="N155">
            <v>163292785</v>
          </cell>
          <cell r="O155">
            <v>40766</v>
          </cell>
          <cell r="P155" t="str">
            <v>CA Nam Định</v>
          </cell>
          <cell r="Q155" t="str">
            <v>Yên Đồng, Ý Yên, Nam Định</v>
          </cell>
          <cell r="R155" t="str">
            <v>Thời vụ dưới 3 tháng</v>
          </cell>
          <cell r="U155" t="str">
            <v>Nokia</v>
          </cell>
        </row>
        <row r="156">
          <cell r="D156" t="str">
            <v>Trần Thế Hải</v>
          </cell>
          <cell r="E156" t="str">
            <v>Nam</v>
          </cell>
          <cell r="F156" t="str">
            <v>Thợ bậc 2/7</v>
          </cell>
          <cell r="G156" t="str">
            <v>Lao động phổ thông</v>
          </cell>
          <cell r="H156" t="str">
            <v>Khu công nghiệp Vsip Bắc Ninh</v>
          </cell>
          <cell r="I156">
            <v>34626</v>
          </cell>
          <cell r="K156" t="str">
            <v>8400895455</v>
          </cell>
          <cell r="L156">
            <v>42200</v>
          </cell>
          <cell r="M156" t="str">
            <v>CCT Hà Đông</v>
          </cell>
          <cell r="N156">
            <v>172446177</v>
          </cell>
          <cell r="O156" t="str">
            <v>28/12/2008</v>
          </cell>
          <cell r="P156" t="str">
            <v>CA Thanh Hóa</v>
          </cell>
          <cell r="Q156" t="str">
            <v>Thạch Bình, Thạch Thành, Thanh Hóa</v>
          </cell>
          <cell r="R156" t="str">
            <v>Thời vụ dưới 3 tháng</v>
          </cell>
          <cell r="U156" t="str">
            <v>Nokia</v>
          </cell>
        </row>
        <row r="157">
          <cell r="D157" t="str">
            <v>Nguyễn Đình Thoại</v>
          </cell>
          <cell r="E157" t="str">
            <v>Nam</v>
          </cell>
          <cell r="F157" t="str">
            <v>Thợ bậc 2/7</v>
          </cell>
          <cell r="G157" t="str">
            <v>Lao động phổ thông</v>
          </cell>
          <cell r="H157" t="str">
            <v>Khu công nghiệp Vsip Bắc Ninh</v>
          </cell>
          <cell r="I157">
            <v>30938</v>
          </cell>
          <cell r="K157">
            <v>8091158363</v>
          </cell>
          <cell r="L157">
            <v>40533</v>
          </cell>
          <cell r="M157" t="str">
            <v>CCT Thanh Hóa</v>
          </cell>
          <cell r="N157">
            <v>172731849</v>
          </cell>
          <cell r="O157" t="str">
            <v>28/12/2010</v>
          </cell>
          <cell r="P157" t="str">
            <v>CA Thanh Hóa</v>
          </cell>
          <cell r="Q157" t="str">
            <v>Thành Vinh, Thạch Bàn, Thanh Hóa</v>
          </cell>
          <cell r="R157" t="str">
            <v>Thời vụ dưới 3 tháng</v>
          </cell>
          <cell r="U157" t="str">
            <v>Nokia</v>
          </cell>
        </row>
        <row r="158">
          <cell r="D158" t="str">
            <v>Nguyễn Văn Việt</v>
          </cell>
          <cell r="E158" t="str">
            <v>Nam</v>
          </cell>
          <cell r="F158" t="str">
            <v>Thợ bậc 2/7</v>
          </cell>
          <cell r="G158" t="str">
            <v>Lao động phổ thông</v>
          </cell>
          <cell r="H158" t="str">
            <v>Khu công nghiệp Vsip Bắc Ninh</v>
          </cell>
          <cell r="I158">
            <v>34095</v>
          </cell>
          <cell r="K158" t="str">
            <v>8400895487</v>
          </cell>
          <cell r="L158">
            <v>42200</v>
          </cell>
          <cell r="M158" t="str">
            <v>CCT Hà Đông</v>
          </cell>
          <cell r="N158">
            <v>173428812</v>
          </cell>
          <cell r="O158">
            <v>40151</v>
          </cell>
          <cell r="P158" t="str">
            <v>CA Thanh Hóa</v>
          </cell>
          <cell r="Q158" t="str">
            <v>Thành Vinh, Thạch Bàn, Thanh Hóa</v>
          </cell>
          <cell r="R158" t="str">
            <v>Thời vụ dưới 3 tháng</v>
          </cell>
          <cell r="U158" t="str">
            <v>Nokia</v>
          </cell>
        </row>
        <row r="159">
          <cell r="D159" t="str">
            <v>Nguyễn Văn Hán</v>
          </cell>
          <cell r="E159" t="str">
            <v>Nam</v>
          </cell>
          <cell r="F159" t="str">
            <v>Thợ bậc 2/7</v>
          </cell>
          <cell r="G159" t="str">
            <v>Lao động phổ thông</v>
          </cell>
          <cell r="H159" t="str">
            <v>Khu công nghiệp Vsip Bắc Ninh</v>
          </cell>
          <cell r="I159">
            <v>30118</v>
          </cell>
          <cell r="K159">
            <v>8330021933</v>
          </cell>
          <cell r="L159">
            <v>41607</v>
          </cell>
          <cell r="M159" t="str">
            <v>Chi cục Thuế Quận Đống Đa</v>
          </cell>
          <cell r="N159">
            <v>171834414</v>
          </cell>
          <cell r="O159" t="str">
            <v>20/2/2003</v>
          </cell>
          <cell r="P159" t="str">
            <v>CA Thanh Hóa</v>
          </cell>
          <cell r="Q159" t="str">
            <v>Thành Vinh, Thạch Bàn, Thanh Hóa</v>
          </cell>
          <cell r="R159" t="str">
            <v>Thời vụ dưới 3 tháng</v>
          </cell>
          <cell r="U159" t="str">
            <v>Nokia</v>
          </cell>
        </row>
        <row r="160">
          <cell r="D160" t="str">
            <v>Bùi Minh Trang</v>
          </cell>
          <cell r="E160" t="str">
            <v>Nam</v>
          </cell>
          <cell r="F160" t="str">
            <v>Thợ bậc 2/7</v>
          </cell>
          <cell r="G160" t="str">
            <v>Lao động phổ thông</v>
          </cell>
          <cell r="H160" t="str">
            <v>Khu công nghiệp Vsip Bắc Ninh</v>
          </cell>
          <cell r="I160">
            <v>31833</v>
          </cell>
          <cell r="J160" t="str">
            <v>Quang Thanh, Minh Thanh, Sơn Dương, Tuyên Quang</v>
          </cell>
          <cell r="K160" t="str">
            <v>8018933234</v>
          </cell>
          <cell r="L160">
            <v>40044</v>
          </cell>
          <cell r="M160" t="str">
            <v>Cục thuế Hà Giang</v>
          </cell>
          <cell r="N160" t="str">
            <v>070774118</v>
          </cell>
          <cell r="O160">
            <v>38429</v>
          </cell>
          <cell r="P160" t="str">
            <v>CA.Tuyên Quang</v>
          </cell>
          <cell r="Q160" t="str">
            <v>Quang Thanh, Minh Thanh, Sơn Dương, Tuyên Quang</v>
          </cell>
          <cell r="R160" t="str">
            <v>Thời vụ dưới 3 tháng</v>
          </cell>
          <cell r="U160" t="str">
            <v>Nokia</v>
          </cell>
        </row>
        <row r="161">
          <cell r="D161" t="str">
            <v>Đỗ Văn Chinh</v>
          </cell>
          <cell r="E161" t="str">
            <v>Nam</v>
          </cell>
          <cell r="F161" t="str">
            <v>Thợ bậc 2/7</v>
          </cell>
          <cell r="G161" t="str">
            <v>Lao động phổ thông</v>
          </cell>
          <cell r="H161" t="str">
            <v>Khu công nghiệp Vsip Bắc Ninh</v>
          </cell>
          <cell r="I161">
            <v>31120</v>
          </cell>
          <cell r="J161" t="str">
            <v>Minh Thanh, Sơn Dương, Tuyên Quang</v>
          </cell>
          <cell r="K161" t="str">
            <v>8335738731</v>
          </cell>
          <cell r="L161">
            <v>41822</v>
          </cell>
          <cell r="M161" t="str">
            <v>Chi cục Thuế Huyện Sơn Dương</v>
          </cell>
          <cell r="N161" t="str">
            <v>070713630</v>
          </cell>
          <cell r="O161">
            <v>39786</v>
          </cell>
          <cell r="P161" t="str">
            <v>CA.Tuyên Quang</v>
          </cell>
          <cell r="Q161" t="str">
            <v>Minh Thanh, Sơn Dương, Tuyên Quang</v>
          </cell>
          <cell r="R161" t="str">
            <v>Thời vụ dưới 3 tháng</v>
          </cell>
          <cell r="U161" t="str">
            <v>Nokia</v>
          </cell>
        </row>
        <row r="162">
          <cell r="D162" t="str">
            <v>Nguyễn Văn Hiệp</v>
          </cell>
          <cell r="E162" t="str">
            <v>Nam</v>
          </cell>
          <cell r="F162" t="str">
            <v>Thợ bậc 2/7</v>
          </cell>
          <cell r="G162" t="str">
            <v>Lao động phổ thông</v>
          </cell>
          <cell r="H162" t="str">
            <v>Khu công nghiệp Vsip Bắc Ninh</v>
          </cell>
          <cell r="I162">
            <v>31780</v>
          </cell>
          <cell r="J162" t="str">
            <v>Quang Thanh, Minh Thanh, Sơn Dương, Tuyên Quang</v>
          </cell>
          <cell r="K162" t="str">
            <v>8097871323</v>
          </cell>
          <cell r="L162">
            <v>40625</v>
          </cell>
          <cell r="M162" t="str">
            <v>CCT TX Tuyên Quang</v>
          </cell>
          <cell r="N162" t="str">
            <v>070866362</v>
          </cell>
          <cell r="O162">
            <v>39389</v>
          </cell>
          <cell r="P162" t="str">
            <v>CA.Tuyên Quang</v>
          </cell>
          <cell r="Q162" t="str">
            <v>Quang Thanh, Minh Thanh, Sơn Dương, Tuyên Quang</v>
          </cell>
          <cell r="R162" t="str">
            <v>Thời vụ dưới 3 tháng</v>
          </cell>
          <cell r="U162" t="str">
            <v>Nokia</v>
          </cell>
        </row>
        <row r="163">
          <cell r="D163" t="str">
            <v>Đỗ Trọng Tiến</v>
          </cell>
          <cell r="E163" t="str">
            <v>Nam</v>
          </cell>
          <cell r="F163" t="str">
            <v>Thợ bậc 2/7</v>
          </cell>
          <cell r="G163" t="str">
            <v>Lao động phổ thông</v>
          </cell>
          <cell r="H163" t="str">
            <v>Khu công nghiệp Vsip Bắc Ninh</v>
          </cell>
          <cell r="I163">
            <v>32296</v>
          </cell>
          <cell r="J163" t="str">
            <v>Xóm Cảy, Minh Thanh, Sơn Dương, Tuyên Quang</v>
          </cell>
          <cell r="K163" t="str">
            <v>8115176269</v>
          </cell>
          <cell r="L163">
            <v>40891</v>
          </cell>
          <cell r="M163" t="str">
            <v>Cục thuế Hà Nội</v>
          </cell>
          <cell r="N163" t="str">
            <v>070811515</v>
          </cell>
          <cell r="O163">
            <v>38775</v>
          </cell>
          <cell r="P163" t="str">
            <v>CA.Tuyên Quang</v>
          </cell>
          <cell r="Q163" t="str">
            <v>Xóm Cảy, Minh Thanh, Sơn Dương, Tuyên Quang</v>
          </cell>
          <cell r="R163" t="str">
            <v>Thời vụ dưới 3 tháng</v>
          </cell>
          <cell r="U163" t="str">
            <v>Nokia</v>
          </cell>
        </row>
        <row r="164">
          <cell r="C164" t="str">
            <v>036/HĐLĐTV/BGE-2015</v>
          </cell>
          <cell r="D164" t="str">
            <v>Nguyễn Hữu Ngọc</v>
          </cell>
          <cell r="E164" t="str">
            <v>Nam</v>
          </cell>
          <cell r="F164" t="str">
            <v>Thợ bậc 2/7</v>
          </cell>
          <cell r="G164" t="str">
            <v>Lao động phổ thông</v>
          </cell>
          <cell r="H164" t="str">
            <v>Khu công nghiệp Vsip Bắc Ninh</v>
          </cell>
          <cell r="I164">
            <v>31923</v>
          </cell>
          <cell r="J164" t="str">
            <v>An Bình, Thuận Thành, Bắc Ninh</v>
          </cell>
          <cell r="K164" t="str">
            <v>8087321585</v>
          </cell>
          <cell r="L164">
            <v>40491</v>
          </cell>
          <cell r="M164" t="str">
            <v>Cục Thuế Tỉnh Bắc Ninh</v>
          </cell>
          <cell r="N164">
            <v>125237188</v>
          </cell>
          <cell r="O164">
            <v>41926</v>
          </cell>
          <cell r="P164" t="str">
            <v>CA.Bắc Ninh</v>
          </cell>
          <cell r="Q164" t="str">
            <v>An Bình, Thuận Thành, Bắc Ninh</v>
          </cell>
          <cell r="R164" t="str">
            <v>Thời vụ dưới 3 tháng</v>
          </cell>
          <cell r="U164" t="str">
            <v>Nokia</v>
          </cell>
        </row>
        <row r="165">
          <cell r="C165" t="str">
            <v>038/HĐLĐTV/BGE-2015</v>
          </cell>
          <cell r="D165" t="str">
            <v>Nguyễn Văn Chung</v>
          </cell>
          <cell r="E165" t="str">
            <v>Nam</v>
          </cell>
          <cell r="F165" t="str">
            <v>Thợ bậc 2/7</v>
          </cell>
          <cell r="G165" t="str">
            <v>Lao động phổ thông</v>
          </cell>
          <cell r="H165" t="str">
            <v>Khu công nghiệp Tân Trường, Hải Dương.</v>
          </cell>
          <cell r="I165">
            <v>28323</v>
          </cell>
          <cell r="J165" t="str">
            <v>Quang Thanh, Minh Thanh, Sơn Dương, Tuyên Quang</v>
          </cell>
          <cell r="K165">
            <v>8127498197</v>
          </cell>
          <cell r="L165">
            <v>41009</v>
          </cell>
          <cell r="M165" t="str">
            <v>CCT TX Tuyên Quang</v>
          </cell>
          <cell r="N165" t="str">
            <v>070585179</v>
          </cell>
          <cell r="O165">
            <v>41618</v>
          </cell>
          <cell r="P165" t="str">
            <v>CA.Tuyên Quang</v>
          </cell>
          <cell r="Q165" t="str">
            <v>Quang Thanh, Minh Thanh, Sơn Dương, Tuyên Quang</v>
          </cell>
          <cell r="R165" t="str">
            <v>Thời vụ dưới 3 tháng</v>
          </cell>
          <cell r="S165">
            <v>42217</v>
          </cell>
          <cell r="T165">
            <v>42308</v>
          </cell>
          <cell r="U165" t="str">
            <v>UMC</v>
          </cell>
        </row>
        <row r="166">
          <cell r="C166" t="str">
            <v>039/HĐLĐTV/BGE-2015</v>
          </cell>
          <cell r="D166" t="str">
            <v>Nguyễn Văn Sỹ</v>
          </cell>
          <cell r="E166" t="str">
            <v>Nam</v>
          </cell>
          <cell r="F166" t="str">
            <v>Thợ bậc 2/7</v>
          </cell>
          <cell r="G166" t="str">
            <v>Lao động phổ thông</v>
          </cell>
          <cell r="H166" t="str">
            <v>Khu công nghiệp Tân Trường, Hải Dương.</v>
          </cell>
          <cell r="I166">
            <v>32561</v>
          </cell>
          <cell r="J166" t="str">
            <v>Quang Thanh, Minh Thanh, Sơn Dương, Tuyên Quang</v>
          </cell>
          <cell r="K166">
            <v>8395076747</v>
          </cell>
          <cell r="L166">
            <v>42132</v>
          </cell>
          <cell r="M166" t="str">
            <v>CT Thái Nguyên</v>
          </cell>
          <cell r="N166" t="str">
            <v>070835226</v>
          </cell>
          <cell r="O166">
            <v>42147</v>
          </cell>
          <cell r="P166" t="str">
            <v>CA.Tuyên Quang</v>
          </cell>
          <cell r="Q166" t="str">
            <v>Quang Thanh, Minh Thanh, Sơn Dương, Tuyên Quang</v>
          </cell>
          <cell r="R166" t="str">
            <v>Thời vụ dưới 3 tháng</v>
          </cell>
          <cell r="S166">
            <v>42217</v>
          </cell>
          <cell r="T166">
            <v>42308</v>
          </cell>
          <cell r="U166" t="str">
            <v>UMC</v>
          </cell>
        </row>
        <row r="167">
          <cell r="C167" t="str">
            <v>040/HĐLĐTV/BGE-2015</v>
          </cell>
          <cell r="D167" t="str">
            <v>Nguyễn Văn Họa</v>
          </cell>
          <cell r="E167" t="str">
            <v>Nam</v>
          </cell>
          <cell r="F167" t="str">
            <v>Thợ bậc 2/7</v>
          </cell>
          <cell r="G167" t="str">
            <v>Lao động phổ thông</v>
          </cell>
          <cell r="H167" t="str">
            <v>Khu công nghiệp Tân Trường, Hải Dương.</v>
          </cell>
          <cell r="I167">
            <v>32799</v>
          </cell>
          <cell r="J167" t="str">
            <v>Quang Thanh, Minh Thanh, Sơn Dương, Tuyên Quang</v>
          </cell>
          <cell r="K167" t="str">
            <v>8406572570</v>
          </cell>
          <cell r="L167">
            <v>42268</v>
          </cell>
          <cell r="M167" t="str">
            <v>CCT Hà Đông</v>
          </cell>
          <cell r="N167" t="str">
            <v>070866372</v>
          </cell>
          <cell r="O167">
            <v>39389</v>
          </cell>
          <cell r="P167" t="str">
            <v>CA.Tuyên Quang</v>
          </cell>
          <cell r="Q167" t="str">
            <v>Quang Thanh, Minh Thanh, Sơn Dương, Tuyên Quang</v>
          </cell>
          <cell r="R167" t="str">
            <v>Thời vụ dưới 3 tháng</v>
          </cell>
          <cell r="S167">
            <v>42217</v>
          </cell>
          <cell r="T167">
            <v>42308</v>
          </cell>
          <cell r="U167" t="str">
            <v>UMC</v>
          </cell>
        </row>
        <row r="168">
          <cell r="C168" t="str">
            <v>041/HĐLĐTV/BGE-2015</v>
          </cell>
          <cell r="D168" t="str">
            <v>Đậu Ngọc Linh</v>
          </cell>
          <cell r="E168" t="str">
            <v>Nam</v>
          </cell>
          <cell r="F168" t="str">
            <v>Thợ bậc 2/7</v>
          </cell>
          <cell r="G168" t="str">
            <v>Lao động phổ thông</v>
          </cell>
          <cell r="H168" t="str">
            <v>Khu công nghiệp Tân Trường, Hải Dương.</v>
          </cell>
          <cell r="I168">
            <v>32638</v>
          </cell>
          <cell r="J168" t="str">
            <v>Xóm 4, Nghiã Minh, Nghĩa Đàn, Nghệ An</v>
          </cell>
          <cell r="K168">
            <v>8290181222</v>
          </cell>
          <cell r="L168">
            <v>41254</v>
          </cell>
          <cell r="M168" t="str">
            <v>CCT TP Vinh</v>
          </cell>
          <cell r="N168" t="str">
            <v>186907630</v>
          </cell>
          <cell r="O168">
            <v>39266</v>
          </cell>
          <cell r="P168" t="str">
            <v>CA.Nghệ An</v>
          </cell>
          <cell r="Q168" t="str">
            <v>Xóm 4, Nghiã Minh, Nghĩa Đàn, Nghệ An</v>
          </cell>
          <cell r="R168" t="str">
            <v>Thời vụ dưới 3 tháng</v>
          </cell>
          <cell r="S168">
            <v>42217</v>
          </cell>
          <cell r="T168">
            <v>42308</v>
          </cell>
          <cell r="U168" t="str">
            <v>UMC</v>
          </cell>
        </row>
        <row r="169">
          <cell r="C169" t="str">
            <v>042/HĐLĐTV/BGE-2015</v>
          </cell>
          <cell r="D169" t="str">
            <v>Vũ Văn Bốn</v>
          </cell>
          <cell r="E169" t="str">
            <v>Nam</v>
          </cell>
          <cell r="F169" t="str">
            <v>Thợ bậc 2/7</v>
          </cell>
          <cell r="G169" t="str">
            <v>Lao động phổ thông</v>
          </cell>
          <cell r="H169" t="str">
            <v>Khu công nghiệp Tân Trường, Hải Dương.</v>
          </cell>
          <cell r="I169">
            <v>33151</v>
          </cell>
          <cell r="J169" t="str">
            <v>Đinh Tiên Hoàng, Hải Lý, Hải Hậu, Nam Định</v>
          </cell>
          <cell r="K169">
            <v>8400895416</v>
          </cell>
          <cell r="L169">
            <v>42200</v>
          </cell>
          <cell r="M169" t="str">
            <v>CCT Hà Đông</v>
          </cell>
          <cell r="N169" t="str">
            <v>163100691</v>
          </cell>
          <cell r="O169">
            <v>41801</v>
          </cell>
          <cell r="P169" t="str">
            <v>CA.Nam Định</v>
          </cell>
          <cell r="Q169" t="str">
            <v>Đinh Tiên Hoàng, Hải Lý, Hải Hậu, Nam Định</v>
          </cell>
          <cell r="R169" t="str">
            <v>Thời vụ dưới 3 tháng</v>
          </cell>
          <cell r="S169">
            <v>42217</v>
          </cell>
          <cell r="T169">
            <v>42308</v>
          </cell>
          <cell r="U169" t="str">
            <v>UMC</v>
          </cell>
        </row>
        <row r="170">
          <cell r="C170" t="str">
            <v>043/HĐLĐTV/BGE-2015</v>
          </cell>
          <cell r="D170" t="str">
            <v>Phạm Văn Hữu</v>
          </cell>
          <cell r="E170" t="str">
            <v>Nam</v>
          </cell>
          <cell r="F170" t="str">
            <v>Thợ bậc 2/7</v>
          </cell>
          <cell r="G170" t="str">
            <v>Lao động phổ thông</v>
          </cell>
          <cell r="H170" t="str">
            <v>Khu công nghiệp Tân Trường, Hải Dương.</v>
          </cell>
          <cell r="I170">
            <v>31002</v>
          </cell>
          <cell r="J170" t="str">
            <v>Hải Phong, Hải Hậu, Nam Định</v>
          </cell>
          <cell r="K170" t="str">
            <v>8130604913</v>
          </cell>
          <cell r="L170">
            <v>41048</v>
          </cell>
          <cell r="M170" t="str">
            <v>Cục thuế Hà Nội</v>
          </cell>
          <cell r="N170" t="str">
            <v>162737400</v>
          </cell>
          <cell r="O170">
            <v>37699</v>
          </cell>
          <cell r="P170" t="str">
            <v>CA.Nam Định</v>
          </cell>
          <cell r="Q170" t="str">
            <v>Hải Phong, Hải Hậu, Nam Định</v>
          </cell>
          <cell r="R170" t="str">
            <v>Thời vụ dưới 3 tháng</v>
          </cell>
          <cell r="S170">
            <v>42217</v>
          </cell>
          <cell r="T170">
            <v>42308</v>
          </cell>
          <cell r="U170" t="str">
            <v>UMC</v>
          </cell>
        </row>
        <row r="171">
          <cell r="C171" t="str">
            <v>044/HĐLĐTV/BGE-2015</v>
          </cell>
          <cell r="D171" t="str">
            <v>Bùi Văn Thiện</v>
          </cell>
          <cell r="E171" t="str">
            <v>Nam</v>
          </cell>
          <cell r="F171" t="str">
            <v>Thợ bậc 2/7</v>
          </cell>
          <cell r="G171" t="str">
            <v>Lao động phổ thông</v>
          </cell>
          <cell r="H171" t="str">
            <v>Khu công nghiệp Tân Trường, Hải Dương.</v>
          </cell>
          <cell r="I171">
            <v>31539</v>
          </cell>
          <cell r="J171" t="str">
            <v>Xóm Vổ, Ân Nghĩa, Lạc Sơn, Hòa Bình</v>
          </cell>
          <cell r="K171" t="str">
            <v>8336970906</v>
          </cell>
          <cell r="L171">
            <v>41694</v>
          </cell>
          <cell r="M171" t="str">
            <v>CT Thái Bình</v>
          </cell>
          <cell r="N171" t="str">
            <v>113326229</v>
          </cell>
          <cell r="O171">
            <v>39389</v>
          </cell>
          <cell r="P171" t="str">
            <v>CA.Hòa Bình</v>
          </cell>
          <cell r="Q171" t="str">
            <v>Xóm Vổ, Ân Nghĩa, Lạc Sơn, Hòa Bình</v>
          </cell>
          <cell r="R171" t="str">
            <v>Thời vụ dưới 3 tháng</v>
          </cell>
          <cell r="S171">
            <v>42217</v>
          </cell>
          <cell r="T171">
            <v>42308</v>
          </cell>
          <cell r="U171" t="str">
            <v>UMC</v>
          </cell>
        </row>
        <row r="172">
          <cell r="C172" t="str">
            <v>045/HĐLĐTV/BGE-2015</v>
          </cell>
          <cell r="D172" t="str">
            <v>Vũ Văn Biên</v>
          </cell>
          <cell r="E172" t="str">
            <v>Nam</v>
          </cell>
          <cell r="F172" t="str">
            <v>Thợ bậc 2/7</v>
          </cell>
          <cell r="G172" t="str">
            <v>Lao động phổ thông</v>
          </cell>
          <cell r="H172" t="str">
            <v>Khu công nghiệp Tân Trường, Hải Dương.</v>
          </cell>
          <cell r="I172">
            <v>34569</v>
          </cell>
          <cell r="J172" t="str">
            <v>Thị Trấn Thịnh Long, Huyện Hải Hậu, Tỉnh Nam Định</v>
          </cell>
          <cell r="K172" t="str">
            <v>8394257194</v>
          </cell>
          <cell r="L172">
            <v>41754</v>
          </cell>
          <cell r="M172" t="str">
            <v>CT Bắc Ninh</v>
          </cell>
          <cell r="N172" t="str">
            <v>163208672</v>
          </cell>
          <cell r="O172">
            <v>41353</v>
          </cell>
          <cell r="P172" t="str">
            <v>CA.Nam Định</v>
          </cell>
          <cell r="Q172" t="str">
            <v>Thị Trấn Thịnh Long, Huyện Hải Hậu, Tỉnh Nam Định</v>
          </cell>
          <cell r="R172" t="str">
            <v>Thời vụ dưới 3 tháng</v>
          </cell>
          <cell r="S172">
            <v>42217</v>
          </cell>
          <cell r="T172">
            <v>42308</v>
          </cell>
          <cell r="U172" t="str">
            <v>UMC</v>
          </cell>
        </row>
        <row r="173">
          <cell r="C173" t="str">
            <v>046/HĐLĐTV/BGE-2015</v>
          </cell>
          <cell r="D173" t="str">
            <v>Lê Hoàng Sơn</v>
          </cell>
          <cell r="E173" t="str">
            <v>Nam</v>
          </cell>
          <cell r="F173" t="str">
            <v>Thợ bậc 2/7</v>
          </cell>
          <cell r="G173" t="str">
            <v>Lao động phổ thông</v>
          </cell>
          <cell r="H173" t="str">
            <v>Khu công nghiệp Tân Trường, Hải Dương.</v>
          </cell>
          <cell r="I173">
            <v>34305</v>
          </cell>
          <cell r="J173" t="str">
            <v>Thôn 8, Xã Tân Lạc, Bảo Lâm, Lâm Đông</v>
          </cell>
          <cell r="K173" t="str">
            <v>8129422926</v>
          </cell>
          <cell r="L173">
            <v>41031</v>
          </cell>
          <cell r="M173" t="str">
            <v>CCT TX Bảo Lộc</v>
          </cell>
          <cell r="N173" t="str">
            <v>250968671</v>
          </cell>
          <cell r="O173">
            <v>42021</v>
          </cell>
          <cell r="P173" t="str">
            <v>CA.Lâm Đồng</v>
          </cell>
          <cell r="Q173" t="str">
            <v>Thôn 8, Xã Tân Lạc, Bảo Lâm, Lâm Đông</v>
          </cell>
          <cell r="R173" t="str">
            <v>Thời vụ dưới 3 tháng</v>
          </cell>
          <cell r="S173">
            <v>42217</v>
          </cell>
          <cell r="T173">
            <v>42308</v>
          </cell>
          <cell r="U173" t="str">
            <v>UMC</v>
          </cell>
        </row>
        <row r="174">
          <cell r="C174" t="str">
            <v>047/HĐLĐTV/BGE-2015</v>
          </cell>
          <cell r="D174" t="str">
            <v>Nguyễn Hữu Ngọc</v>
          </cell>
          <cell r="E174" t="str">
            <v>Nam</v>
          </cell>
          <cell r="F174" t="str">
            <v>Thợ bậc 2/7</v>
          </cell>
          <cell r="G174" t="str">
            <v>Lao động phổ thông</v>
          </cell>
          <cell r="H174" t="str">
            <v>Khu công nghiệp Tân Trường, Hải Dương.</v>
          </cell>
          <cell r="I174">
            <v>31923</v>
          </cell>
          <cell r="J174" t="str">
            <v>An Bình, Thuận Thành, Bắc Ninh</v>
          </cell>
          <cell r="K174" t="str">
            <v>8087321585</v>
          </cell>
          <cell r="L174">
            <v>40491</v>
          </cell>
          <cell r="M174" t="str">
            <v>CT Bắc Ninh</v>
          </cell>
          <cell r="N174" t="str">
            <v>125237188</v>
          </cell>
          <cell r="O174">
            <v>41926</v>
          </cell>
          <cell r="P174" t="str">
            <v>CA.Bắc Ninh</v>
          </cell>
          <cell r="Q174" t="str">
            <v>An Bình, Thuận Thành, Bắc Ninh</v>
          </cell>
          <cell r="R174" t="str">
            <v>Thời vụ dưới 3 tháng</v>
          </cell>
          <cell r="S174">
            <v>42217</v>
          </cell>
          <cell r="T174">
            <v>42308</v>
          </cell>
          <cell r="U174" t="str">
            <v>UMC</v>
          </cell>
        </row>
        <row r="175">
          <cell r="C175" t="str">
            <v>048/HĐLĐTV/BGE-2015</v>
          </cell>
          <cell r="D175" t="str">
            <v>Bùi Minh Trang</v>
          </cell>
          <cell r="E175" t="str">
            <v>Nam</v>
          </cell>
          <cell r="F175" t="str">
            <v>Thợ bậc 2/7</v>
          </cell>
          <cell r="G175" t="str">
            <v>Lao động phổ thông</v>
          </cell>
          <cell r="H175" t="str">
            <v>Khu công nghiệp Tân Trường, Hải Dương.</v>
          </cell>
          <cell r="I175">
            <v>31833</v>
          </cell>
          <cell r="J175" t="str">
            <v>Quang Thanh, Minh Thanh, Sơn Dương, Tuyên Quang</v>
          </cell>
          <cell r="K175" t="str">
            <v>8018933234</v>
          </cell>
          <cell r="L175">
            <v>40044</v>
          </cell>
          <cell r="M175" t="str">
            <v>CT Hà Giang</v>
          </cell>
          <cell r="N175" t="str">
            <v>070774118</v>
          </cell>
          <cell r="O175">
            <v>38429</v>
          </cell>
          <cell r="P175" t="str">
            <v>CA.Tuyên Quang</v>
          </cell>
          <cell r="Q175" t="str">
            <v>Quang Thanh, Minh Thanh, Sơn Dương, Tuyên Quang</v>
          </cell>
          <cell r="R175" t="str">
            <v>Thời vụ dưới 3 tháng</v>
          </cell>
          <cell r="S175">
            <v>42217</v>
          </cell>
          <cell r="T175">
            <v>42308</v>
          </cell>
          <cell r="U175" t="str">
            <v>UMC</v>
          </cell>
        </row>
        <row r="176">
          <cell r="C176" t="str">
            <v>049/HĐLĐTV/BGE-2015</v>
          </cell>
          <cell r="D176" t="str">
            <v>Đỗ Văn Chinh</v>
          </cell>
          <cell r="E176" t="str">
            <v>Nam</v>
          </cell>
          <cell r="F176" t="str">
            <v>Thợ bậc 2/7</v>
          </cell>
          <cell r="G176" t="str">
            <v>Lao động phổ thông</v>
          </cell>
          <cell r="H176" t="str">
            <v>Khu công nghiệp Tân Trường, Hải Dương.</v>
          </cell>
          <cell r="I176">
            <v>31120</v>
          </cell>
          <cell r="J176" t="str">
            <v>Minh Thanh, Sơn Dương, Tuyên Quang</v>
          </cell>
          <cell r="K176" t="str">
            <v>8335738731</v>
          </cell>
          <cell r="L176">
            <v>41677</v>
          </cell>
          <cell r="M176" t="str">
            <v>CCT Sơn Dương</v>
          </cell>
          <cell r="N176" t="str">
            <v>070713630</v>
          </cell>
          <cell r="O176">
            <v>39786</v>
          </cell>
          <cell r="P176" t="str">
            <v>CA.Tuyên Quang</v>
          </cell>
          <cell r="Q176" t="str">
            <v>Minh Thanh, Sơn Dương, Tuyên Quang</v>
          </cell>
          <cell r="R176" t="str">
            <v>Thời vụ dưới 3 tháng</v>
          </cell>
          <cell r="S176">
            <v>42217</v>
          </cell>
          <cell r="T176">
            <v>42308</v>
          </cell>
          <cell r="U176" t="str">
            <v>UMC</v>
          </cell>
        </row>
        <row r="177">
          <cell r="C177" t="str">
            <v>050/HĐLĐTV/BGE-2015</v>
          </cell>
          <cell r="D177" t="str">
            <v>Nguyễn Văn Hiệp</v>
          </cell>
          <cell r="E177" t="str">
            <v>Nam</v>
          </cell>
          <cell r="F177" t="str">
            <v>Thợ bậc 2/7</v>
          </cell>
          <cell r="G177" t="str">
            <v>Lao động phổ thông</v>
          </cell>
          <cell r="H177" t="str">
            <v>Khu công nghiệp Tân Trường, Hải Dương.</v>
          </cell>
          <cell r="I177">
            <v>31780</v>
          </cell>
          <cell r="J177" t="str">
            <v>Quang Thanh, Minh Thanh, Sơn Dương, Tuyên Quang</v>
          </cell>
          <cell r="K177" t="str">
            <v>8097871323</v>
          </cell>
          <cell r="L177">
            <v>40625</v>
          </cell>
          <cell r="M177" t="str">
            <v>CCT TX Tuyên Quang</v>
          </cell>
          <cell r="N177" t="str">
            <v>070866362</v>
          </cell>
          <cell r="O177">
            <v>39389</v>
          </cell>
          <cell r="P177" t="str">
            <v>CA.Tuyên Quang</v>
          </cell>
          <cell r="Q177" t="str">
            <v>Quang Thanh, Minh Thanh, Sơn Dương, Tuyên Quang</v>
          </cell>
          <cell r="R177" t="str">
            <v>Thời vụ dưới 3 tháng</v>
          </cell>
          <cell r="S177">
            <v>42217</v>
          </cell>
          <cell r="T177">
            <v>42308</v>
          </cell>
          <cell r="U177" t="str">
            <v>UMC</v>
          </cell>
        </row>
        <row r="178">
          <cell r="D178" t="str">
            <v>Đỗ Trọng Tiến</v>
          </cell>
          <cell r="E178" t="str">
            <v>Nam</v>
          </cell>
          <cell r="F178" t="str">
            <v>Thợ bậc 2/7</v>
          </cell>
          <cell r="G178" t="str">
            <v>Lao động phổ thông</v>
          </cell>
          <cell r="H178" t="str">
            <v>Khu công nghiệp Vsip Bắc Ninh</v>
          </cell>
          <cell r="I178">
            <v>32296</v>
          </cell>
          <cell r="J178" t="str">
            <v>Xóm Cảy, Minh Thanh, Sơn Dương, Tuyên Quang</v>
          </cell>
          <cell r="K178" t="str">
            <v>8115176269</v>
          </cell>
          <cell r="L178">
            <v>40891</v>
          </cell>
          <cell r="M178" t="str">
            <v>Cục thuế Hà Nội</v>
          </cell>
          <cell r="N178" t="str">
            <v>070811515</v>
          </cell>
          <cell r="O178">
            <v>38775</v>
          </cell>
          <cell r="P178" t="str">
            <v>CA.Tuyên Quang</v>
          </cell>
          <cell r="Q178" t="str">
            <v>Xóm Cảy, Minh Thanh, Sơn Dương, Tuyên Quang</v>
          </cell>
          <cell r="R178" t="str">
            <v>Thời vụ dưới 3 tháng</v>
          </cell>
          <cell r="U178" t="str">
            <v>Nokia</v>
          </cell>
        </row>
        <row r="179">
          <cell r="C179" t="str">
            <v>052/HĐLĐTV/BGE-2015</v>
          </cell>
          <cell r="D179" t="str">
            <v>Trần Gia Phong</v>
          </cell>
          <cell r="E179" t="str">
            <v>Nam</v>
          </cell>
          <cell r="F179" t="str">
            <v>Thợ bậc 2/7</v>
          </cell>
          <cell r="G179" t="str">
            <v>Lao động phổ thông</v>
          </cell>
          <cell r="H179" t="str">
            <v>Khu công nghiệp Tân Trường, Hải Dương.</v>
          </cell>
          <cell r="I179">
            <v>33331</v>
          </cell>
          <cell r="J179" t="str">
            <v>Thôn La Ngạn 1, Yên Đông, Ý Yên, Nam Định</v>
          </cell>
          <cell r="K179" t="str">
            <v>8398584805</v>
          </cell>
          <cell r="L179">
            <v>42172</v>
          </cell>
          <cell r="M179" t="str">
            <v>CCT Bắc Từ Liêm</v>
          </cell>
          <cell r="N179" t="str">
            <v>163063813</v>
          </cell>
          <cell r="O179">
            <v>41353</v>
          </cell>
          <cell r="P179" t="str">
            <v>CA.Nam Định</v>
          </cell>
          <cell r="Q179" t="str">
            <v>Thôn La Ngạn 1, Yên Đông, Ý Yên, Nam Định</v>
          </cell>
          <cell r="R179" t="str">
            <v>Thời vụ dưới 3 tháng</v>
          </cell>
          <cell r="S179">
            <v>42217</v>
          </cell>
          <cell r="T179">
            <v>42308</v>
          </cell>
          <cell r="U179" t="str">
            <v>UMC</v>
          </cell>
        </row>
        <row r="180">
          <cell r="C180" t="str">
            <v>053/HĐLĐTV/BGE-2015</v>
          </cell>
          <cell r="D180" t="str">
            <v>Hà Đình Tài</v>
          </cell>
          <cell r="E180" t="str">
            <v>Nam</v>
          </cell>
          <cell r="F180" t="str">
            <v>Thợ bậc 2/7</v>
          </cell>
          <cell r="G180" t="str">
            <v>Lao động phổ thông</v>
          </cell>
          <cell r="H180" t="str">
            <v>Khu công nghiệp Tân Trường, Hải Dương.</v>
          </cell>
          <cell r="I180">
            <v>32201</v>
          </cell>
          <cell r="J180" t="str">
            <v>Quang Thanh, Minh Thanh, Sơn Dương, Tuyên Quang</v>
          </cell>
          <cell r="K180" t="str">
            <v>8295871798</v>
          </cell>
          <cell r="L180">
            <v>41282</v>
          </cell>
          <cell r="M180" t="str">
            <v>CCT Sơn Dương</v>
          </cell>
          <cell r="N180" t="str">
            <v>070713636</v>
          </cell>
          <cell r="O180">
            <v>40961</v>
          </cell>
          <cell r="P180" t="str">
            <v>CA.Tuyên Quang</v>
          </cell>
          <cell r="Q180" t="str">
            <v>Quang Thanh, Minh Thanh, Sơn Dương, Tuyên Quang</v>
          </cell>
          <cell r="R180" t="str">
            <v>Thời vụ dưới 3 tháng</v>
          </cell>
          <cell r="S180">
            <v>42217</v>
          </cell>
          <cell r="T180">
            <v>42308</v>
          </cell>
          <cell r="U180" t="str">
            <v>UMC</v>
          </cell>
        </row>
        <row r="181">
          <cell r="C181" t="str">
            <v>054/HĐLĐTV/BGE-2015</v>
          </cell>
          <cell r="D181" t="str">
            <v>Hoàng Minh Luận</v>
          </cell>
          <cell r="E181" t="str">
            <v>Nam</v>
          </cell>
          <cell r="F181" t="str">
            <v>Thợ bậc 2/7</v>
          </cell>
          <cell r="G181" t="str">
            <v>Lao động phổ thông</v>
          </cell>
          <cell r="H181" t="str">
            <v>Khu công nghiệp Tân Trường, Hải Dương.</v>
          </cell>
          <cell r="I181">
            <v>33447</v>
          </cell>
          <cell r="J181" t="str">
            <v>Đức Long, Hòa An, Cao Bằng</v>
          </cell>
          <cell r="K181" t="str">
            <v>8406572612</v>
          </cell>
          <cell r="L181">
            <v>42268</v>
          </cell>
          <cell r="M181" t="str">
            <v>CCT Hà Đông</v>
          </cell>
          <cell r="N181" t="str">
            <v>085051584</v>
          </cell>
          <cell r="O181">
            <v>40632</v>
          </cell>
          <cell r="P181" t="str">
            <v>CA.Cao Bằng</v>
          </cell>
          <cell r="Q181" t="str">
            <v>Đức Long, Hòa An, Cao Bằng</v>
          </cell>
          <cell r="R181" t="str">
            <v>Thời vụ dưới 3 tháng</v>
          </cell>
          <cell r="S181">
            <v>42217</v>
          </cell>
          <cell r="T181">
            <v>42308</v>
          </cell>
          <cell r="U181" t="str">
            <v>UMC</v>
          </cell>
        </row>
        <row r="182">
          <cell r="C182" t="str">
            <v>055/HĐLĐTV/BGE-2015</v>
          </cell>
          <cell r="D182" t="str">
            <v>Hoàng Văn Định</v>
          </cell>
          <cell r="E182" t="str">
            <v>Nam</v>
          </cell>
          <cell r="F182" t="str">
            <v>Thợ bậc 2/7</v>
          </cell>
          <cell r="G182" t="str">
            <v>Lao động phổ thông</v>
          </cell>
          <cell r="H182" t="str">
            <v>Khu công nghiệp Tân Trường, Hải Dương.</v>
          </cell>
          <cell r="I182">
            <v>34227</v>
          </cell>
          <cell r="J182" t="str">
            <v>Đồng Gianh, Bình Yên, Sơn Dương, Tuyên Quang</v>
          </cell>
          <cell r="K182" t="str">
            <v>8406572644</v>
          </cell>
          <cell r="L182">
            <v>42268</v>
          </cell>
          <cell r="M182" t="str">
            <v>CCT Hà Đông</v>
          </cell>
          <cell r="N182" t="str">
            <v>070934907</v>
          </cell>
          <cell r="O182">
            <v>40054</v>
          </cell>
          <cell r="P182" t="str">
            <v>CA.Tuyên Quang</v>
          </cell>
          <cell r="Q182" t="str">
            <v>Đồng Gianh, Bình Yên, Sơn Dương, Tuyên Quang</v>
          </cell>
          <cell r="R182" t="str">
            <v>Thời vụ dưới 3 tháng</v>
          </cell>
          <cell r="S182">
            <v>42217</v>
          </cell>
          <cell r="T182">
            <v>42308</v>
          </cell>
          <cell r="U182" t="str">
            <v>UMC</v>
          </cell>
        </row>
        <row r="183">
          <cell r="C183" t="str">
            <v>56/HĐLĐTV/BGE-2015</v>
          </cell>
          <cell r="D183" t="str">
            <v>Lý Nguyên Hoàng</v>
          </cell>
          <cell r="E183" t="str">
            <v>Nam</v>
          </cell>
          <cell r="F183" t="str">
            <v>Thợ bậc 2/7</v>
          </cell>
          <cell r="G183" t="str">
            <v>Lao động phổ thông</v>
          </cell>
          <cell r="H183" t="str">
            <v>Khu công nghiệp Tân Trường, Hải Dương.</v>
          </cell>
          <cell r="I183">
            <v>34022</v>
          </cell>
          <cell r="J183" t="str">
            <v>Quang Thanh, Minh Thanh, Sơn Dương, Tuyên Quang</v>
          </cell>
          <cell r="K183" t="str">
            <v>8364995733</v>
          </cell>
          <cell r="L183">
            <v>42030</v>
          </cell>
          <cell r="M183" t="str">
            <v>CCT Quận I</v>
          </cell>
          <cell r="N183" t="str">
            <v>070957768</v>
          </cell>
          <cell r="O183">
            <v>41717</v>
          </cell>
          <cell r="P183" t="str">
            <v>CA.Tuyên Quang</v>
          </cell>
          <cell r="Q183" t="str">
            <v>Quang Thanh, Minh Thanh, Sơn Dương, Tuyên Quang</v>
          </cell>
          <cell r="R183" t="str">
            <v>Thời vụ dưới 3 tháng</v>
          </cell>
          <cell r="S183">
            <v>42217</v>
          </cell>
          <cell r="T183">
            <v>42308</v>
          </cell>
          <cell r="U183" t="str">
            <v>UMC</v>
          </cell>
        </row>
        <row r="184">
          <cell r="C184" t="str">
            <v>57/HĐLĐTV/BGE-2015</v>
          </cell>
          <cell r="D184" t="str">
            <v>Hà Văn Sản</v>
          </cell>
          <cell r="E184" t="str">
            <v>Nam</v>
          </cell>
          <cell r="F184" t="str">
            <v>Thợ bậc 2/7</v>
          </cell>
          <cell r="G184" t="str">
            <v>Lao động phổ thông</v>
          </cell>
          <cell r="H184" t="str">
            <v>Khu công nghiệp Tân Trường, Hải Dương.</v>
          </cell>
          <cell r="I184">
            <v>33291</v>
          </cell>
          <cell r="J184" t="str">
            <v>Quang Thanh, Minh Thanh, Sơn Dương, Tuyên Quang</v>
          </cell>
          <cell r="K184" t="str">
            <v>8330987300</v>
          </cell>
          <cell r="L184">
            <v>41618</v>
          </cell>
          <cell r="M184" t="str">
            <v>CCT Hàm Yên</v>
          </cell>
          <cell r="N184" t="str">
            <v>070866352</v>
          </cell>
          <cell r="O184">
            <v>42074</v>
          </cell>
          <cell r="P184" t="str">
            <v>CA.Tuyên Quang</v>
          </cell>
          <cell r="Q184" t="str">
            <v>Quang Thanh, Minh Thanh, Sơn Dương, Tuyên Quang</v>
          </cell>
          <cell r="R184" t="str">
            <v>Thời vụ dưới 3 tháng</v>
          </cell>
          <cell r="S184">
            <v>42217</v>
          </cell>
          <cell r="T184">
            <v>42308</v>
          </cell>
          <cell r="U184" t="str">
            <v>UMC</v>
          </cell>
        </row>
        <row r="185">
          <cell r="C185" t="str">
            <v>58/HĐLĐTV/BGE-2015</v>
          </cell>
          <cell r="D185" t="str">
            <v>Hà Văn Điển</v>
          </cell>
          <cell r="E185" t="str">
            <v>Nam</v>
          </cell>
          <cell r="F185" t="str">
            <v>Thợ bậc 2/7</v>
          </cell>
          <cell r="G185" t="str">
            <v>Lao động phổ thông</v>
          </cell>
          <cell r="H185" t="str">
            <v>Khu công nghiệp Tân Trường, Hải Dương.</v>
          </cell>
          <cell r="I185">
            <v>32048</v>
          </cell>
          <cell r="J185" t="str">
            <v>Quang Thanh, Minh Thanh, Sơn Dương, Tuyên Quang</v>
          </cell>
          <cell r="K185" t="str">
            <v>8261581522</v>
          </cell>
          <cell r="L185">
            <v>41186</v>
          </cell>
          <cell r="M185" t="str">
            <v>CT Quảng Ninh</v>
          </cell>
          <cell r="N185" t="str">
            <v>070760807</v>
          </cell>
          <cell r="O185">
            <v>42074</v>
          </cell>
          <cell r="P185" t="str">
            <v>CA.Tuyên Quang</v>
          </cell>
          <cell r="Q185" t="str">
            <v>Quang Thanh, Minh Thanh, Sơn Dương, Tuyên Quang</v>
          </cell>
          <cell r="R185" t="str">
            <v>Thời vụ dưới 3 tháng</v>
          </cell>
          <cell r="S185">
            <v>42217</v>
          </cell>
          <cell r="T185">
            <v>42308</v>
          </cell>
          <cell r="U185" t="str">
            <v>UMC</v>
          </cell>
        </row>
        <row r="186">
          <cell r="C186" t="str">
            <v>59/HĐLĐTV/BGE-2015</v>
          </cell>
          <cell r="D186" t="str">
            <v>Phạm Văn Đặng</v>
          </cell>
          <cell r="E186" t="str">
            <v>Nam</v>
          </cell>
          <cell r="F186" t="str">
            <v>Thợ bậc 2/7</v>
          </cell>
          <cell r="G186" t="str">
            <v>Lao động phổ thông</v>
          </cell>
          <cell r="H186" t="str">
            <v>Khu công nghiệp Tân Trường, Hải Dương.</v>
          </cell>
          <cell r="I186">
            <v>29514</v>
          </cell>
          <cell r="J186" t="str">
            <v>Quang Thanh, Minh Thanh, Sơn Dương, Tuyên Quang</v>
          </cell>
          <cell r="K186" t="str">
            <v>8138342113</v>
          </cell>
          <cell r="L186">
            <v>41114</v>
          </cell>
          <cell r="M186" t="str">
            <v>CCT Yên Sơn</v>
          </cell>
          <cell r="N186" t="str">
            <v>070612237</v>
          </cell>
          <cell r="O186">
            <v>41754</v>
          </cell>
          <cell r="P186" t="str">
            <v>CA.Tuyên Quang</v>
          </cell>
          <cell r="Q186" t="str">
            <v>Quang Thanh, Minh Thanh, Sơn Dương, Tuyên Quang</v>
          </cell>
          <cell r="R186" t="str">
            <v>Thời vụ dưới 3 tháng</v>
          </cell>
          <cell r="S186">
            <v>42217</v>
          </cell>
          <cell r="T186">
            <v>42308</v>
          </cell>
          <cell r="U186" t="str">
            <v>UMC</v>
          </cell>
        </row>
        <row r="187">
          <cell r="C187" t="str">
            <v>60/HĐLĐTV/BGE-2015</v>
          </cell>
          <cell r="D187" t="str">
            <v>Vũ Văn Bắc</v>
          </cell>
          <cell r="E187" t="str">
            <v>Nam</v>
          </cell>
          <cell r="F187" t="str">
            <v>Thợ bậc 2/7</v>
          </cell>
          <cell r="G187" t="str">
            <v>Lao động phổ thông</v>
          </cell>
          <cell r="H187" t="str">
            <v>Khu công nghiệp Tân Trường, Hải Dương.</v>
          </cell>
          <cell r="I187">
            <v>32210</v>
          </cell>
          <cell r="J187" t="str">
            <v>Quang Thanh, Minh Thanh, Sơn Dương, Tuyên Quang</v>
          </cell>
          <cell r="K187" t="str">
            <v>8406572651</v>
          </cell>
          <cell r="L187">
            <v>42268</v>
          </cell>
          <cell r="M187" t="str">
            <v>CCT Hà Đông</v>
          </cell>
          <cell r="N187" t="str">
            <v>070811521</v>
          </cell>
          <cell r="O187">
            <v>41783</v>
          </cell>
          <cell r="P187" t="str">
            <v>CA.Tuyên Quang</v>
          </cell>
          <cell r="Q187" t="str">
            <v>Quang Thanh, Minh Thanh, Sơn Dương, Tuyên Quang</v>
          </cell>
          <cell r="R187" t="str">
            <v>Thời vụ dưới 3 tháng</v>
          </cell>
          <cell r="S187">
            <v>42217</v>
          </cell>
          <cell r="T187">
            <v>42308</v>
          </cell>
          <cell r="U187" t="str">
            <v>UMC</v>
          </cell>
        </row>
        <row r="188">
          <cell r="C188" t="str">
            <v>61/HĐLĐTV/BGE-2015</v>
          </cell>
          <cell r="D188" t="str">
            <v>Nguyễn Khắc Dần</v>
          </cell>
          <cell r="E188" t="str">
            <v>Nam</v>
          </cell>
          <cell r="F188" t="str">
            <v>Thợ bậc 2/7</v>
          </cell>
          <cell r="G188" t="str">
            <v>Lao động phổ thông</v>
          </cell>
          <cell r="H188" t="str">
            <v>Khu công nghiệp Tân Trường, Hải Dương.</v>
          </cell>
          <cell r="I188">
            <v>34006</v>
          </cell>
          <cell r="J188" t="str">
            <v>Hoàng Đông, Duy Tiên, Hà Nam</v>
          </cell>
          <cell r="N188" t="str">
            <v>168362053</v>
          </cell>
          <cell r="O188">
            <v>42235</v>
          </cell>
          <cell r="P188" t="str">
            <v>CA.Hà Nam</v>
          </cell>
          <cell r="Q188" t="str">
            <v>Hoàng Đông, Duy Tiên, Hà Nam</v>
          </cell>
          <cell r="R188" t="str">
            <v>Thời vụ dưới 3 tháng</v>
          </cell>
          <cell r="S188">
            <v>42217</v>
          </cell>
          <cell r="T188">
            <v>42308</v>
          </cell>
          <cell r="U188" t="str">
            <v>UMC</v>
          </cell>
        </row>
        <row r="189">
          <cell r="C189" t="str">
            <v>62/HĐLĐTV/BGE-2015</v>
          </cell>
          <cell r="D189" t="str">
            <v>Nguyễn Khắc Quang</v>
          </cell>
          <cell r="E189" t="str">
            <v>Nam</v>
          </cell>
          <cell r="F189" t="str">
            <v>Thợ bậc 2/7</v>
          </cell>
          <cell r="G189" t="str">
            <v>Lao động phổ thông</v>
          </cell>
          <cell r="H189" t="str">
            <v>Khu công nghiệp Tân Trường, Hải Dương.</v>
          </cell>
          <cell r="I189">
            <v>35437</v>
          </cell>
          <cell r="J189" t="str">
            <v>Hoàng Đông, Duy Tiên, Hà Nam</v>
          </cell>
          <cell r="N189" t="str">
            <v>168551655</v>
          </cell>
          <cell r="O189">
            <v>41115</v>
          </cell>
          <cell r="P189" t="str">
            <v>CA.Hà Nam</v>
          </cell>
          <cell r="Q189" t="str">
            <v>Hoàng Đông, Duy Tiên, Hà Nam</v>
          </cell>
          <cell r="R189" t="str">
            <v>Thời vụ dưới 3 tháng</v>
          </cell>
          <cell r="S189">
            <v>42217</v>
          </cell>
          <cell r="T189">
            <v>42308</v>
          </cell>
          <cell r="U189" t="str">
            <v>UMC</v>
          </cell>
        </row>
        <row r="190">
          <cell r="C190" t="str">
            <v>63/HĐLĐTV/BGE-2015</v>
          </cell>
          <cell r="D190" t="str">
            <v>Nguyễn Tuấn Anh</v>
          </cell>
          <cell r="E190" t="str">
            <v>Nam</v>
          </cell>
          <cell r="F190" t="str">
            <v>Thợ bậc 2/7</v>
          </cell>
          <cell r="G190" t="str">
            <v>Lao động phổ thông</v>
          </cell>
          <cell r="H190" t="str">
            <v>Khu công nghiệp Tân Trường, Hải Dương.</v>
          </cell>
          <cell r="I190">
            <v>32733</v>
          </cell>
          <cell r="J190" t="str">
            <v>Văn Bình, Thường Tín, Hà Nội</v>
          </cell>
          <cell r="K190">
            <v>8073854819</v>
          </cell>
          <cell r="L190">
            <v>40317</v>
          </cell>
          <cell r="M190" t="str">
            <v>CT Hà Nội</v>
          </cell>
          <cell r="N190" t="str">
            <v>017091957</v>
          </cell>
          <cell r="O190">
            <v>41346</v>
          </cell>
          <cell r="P190" t="str">
            <v>CA.Hà Nội</v>
          </cell>
          <cell r="Q190" t="str">
            <v>Văn Bình, Thường Tín, Hà Nội</v>
          </cell>
          <cell r="R190" t="str">
            <v>Thời vụ dưới 3 tháng</v>
          </cell>
          <cell r="S190">
            <v>42217</v>
          </cell>
          <cell r="T190">
            <v>42308</v>
          </cell>
          <cell r="U190" t="str">
            <v>UMC</v>
          </cell>
        </row>
        <row r="191">
          <cell r="C191" t="str">
            <v>64/HĐLĐTV/BGE-2015</v>
          </cell>
          <cell r="D191" t="str">
            <v>Nguyễn Văn Khiêm</v>
          </cell>
          <cell r="E191" t="str">
            <v>Nam</v>
          </cell>
          <cell r="F191" t="str">
            <v>Thợ bậc 2/7</v>
          </cell>
          <cell r="G191" t="str">
            <v>Lao động phổ thông</v>
          </cell>
          <cell r="H191" t="str">
            <v>Khu công nghiệp Tân Trường, Hải Dương.</v>
          </cell>
          <cell r="I191">
            <v>30272</v>
          </cell>
          <cell r="J191" t="str">
            <v>Hoàng Đông, Duy Tiên, Hà Nam</v>
          </cell>
          <cell r="N191" t="str">
            <v>168111961</v>
          </cell>
          <cell r="O191">
            <v>41125</v>
          </cell>
          <cell r="P191" t="str">
            <v>CA. Hà Nam</v>
          </cell>
          <cell r="Q191" t="str">
            <v>Hoàng Đông, Duy Tiên, Hà Nam</v>
          </cell>
          <cell r="R191" t="str">
            <v>Thời vụ dưới 3 tháng</v>
          </cell>
          <cell r="S191">
            <v>42217</v>
          </cell>
          <cell r="T191">
            <v>42308</v>
          </cell>
          <cell r="U191" t="str">
            <v>UMC</v>
          </cell>
        </row>
        <row r="192">
          <cell r="C192" t="str">
            <v>65/HĐLĐTV/BGE-2015</v>
          </cell>
          <cell r="D192" t="str">
            <v>Nguyễn Khắc Tái</v>
          </cell>
          <cell r="E192" t="str">
            <v>Nam</v>
          </cell>
          <cell r="F192" t="str">
            <v>Thợ bậc 2/7</v>
          </cell>
          <cell r="G192" t="str">
            <v>Lao động phổ thông</v>
          </cell>
          <cell r="H192" t="str">
            <v>Khu công nghiệp Tân Trường, Hải Dương.</v>
          </cell>
          <cell r="I192">
            <v>33150</v>
          </cell>
          <cell r="J192" t="str">
            <v>Bạch Xá, Hoàng Đông, Duy Tiên,  Hà Nam</v>
          </cell>
          <cell r="K192" t="str">
            <v>8171335297</v>
          </cell>
          <cell r="L192">
            <v>41135</v>
          </cell>
          <cell r="M192" t="str">
            <v>CCT Hưng Nguyên</v>
          </cell>
          <cell r="N192" t="str">
            <v>186107863</v>
          </cell>
          <cell r="O192">
            <v>41088</v>
          </cell>
          <cell r="P192" t="str">
            <v>CA. Hà Nam</v>
          </cell>
          <cell r="Q192" t="str">
            <v>Bạch Xá, Hoàng Đông, Duy Tiên,  Hà Nam</v>
          </cell>
          <cell r="R192" t="str">
            <v>Thời vụ dưới 3 tháng</v>
          </cell>
          <cell r="S192">
            <v>42217</v>
          </cell>
          <cell r="T192">
            <v>42308</v>
          </cell>
          <cell r="U192" t="str">
            <v>UMC</v>
          </cell>
        </row>
        <row r="193">
          <cell r="C193" t="str">
            <v>66/HĐLĐTV/BGE-2015</v>
          </cell>
          <cell r="D193" t="str">
            <v>Nguyễn Văn Lưu</v>
          </cell>
          <cell r="E193" t="str">
            <v>Nam</v>
          </cell>
          <cell r="F193" t="str">
            <v>Thợ bậc 2/7</v>
          </cell>
          <cell r="G193" t="str">
            <v>Lao động phổ thông</v>
          </cell>
          <cell r="H193" t="str">
            <v>Khu công nghiệp Tân Trường, Hải Dương.</v>
          </cell>
          <cell r="I193">
            <v>35199</v>
          </cell>
          <cell r="J193" t="str">
            <v>Thanh Sơn, Phú Nhuận, Như Thanh, Thanh Hóa</v>
          </cell>
          <cell r="N193" t="str">
            <v>174767310</v>
          </cell>
          <cell r="O193">
            <v>41424</v>
          </cell>
          <cell r="P193" t="str">
            <v>CA. Thanh Hóa</v>
          </cell>
          <cell r="Q193" t="str">
            <v>Thanh Sơn, Phú Nhuận, Như Thanh, Thanh Hóa</v>
          </cell>
          <cell r="R193" t="str">
            <v>Thời vụ dưới 3 tháng</v>
          </cell>
          <cell r="S193">
            <v>42217</v>
          </cell>
          <cell r="T193">
            <v>42308</v>
          </cell>
          <cell r="U193" t="str">
            <v>UMC</v>
          </cell>
        </row>
        <row r="194">
          <cell r="C194" t="str">
            <v>67/HĐLĐTV/BGE-2015</v>
          </cell>
          <cell r="D194" t="str">
            <v>Nguyễn Thị Minh Anh</v>
          </cell>
          <cell r="E194" t="str">
            <v>Nam</v>
          </cell>
          <cell r="F194" t="str">
            <v>Thợ bậc 2/7</v>
          </cell>
          <cell r="G194" t="str">
            <v>Lao động phổ thông</v>
          </cell>
          <cell r="H194" t="str">
            <v>Khu công nghiệp Tân Trường, Hải Dương.</v>
          </cell>
          <cell r="I194">
            <v>34136</v>
          </cell>
          <cell r="J194" t="str">
            <v>Tân Trường, Cẩm Giàng, Hải Dương</v>
          </cell>
          <cell r="K194" t="str">
            <v>8285671687</v>
          </cell>
          <cell r="L194">
            <v>41232</v>
          </cell>
          <cell r="M194" t="str">
            <v>CT Hải Dương</v>
          </cell>
          <cell r="N194" t="str">
            <v>142671514</v>
          </cell>
          <cell r="O194">
            <v>39750</v>
          </cell>
          <cell r="P194" t="str">
            <v>CA. Hải Dương</v>
          </cell>
          <cell r="Q194" t="str">
            <v>Tân Trường, Cẩm Giàng, Hải Dương</v>
          </cell>
          <cell r="R194" t="str">
            <v>Thời vụ dưới 3 tháng</v>
          </cell>
          <cell r="S194">
            <v>42217</v>
          </cell>
          <cell r="T194">
            <v>42308</v>
          </cell>
          <cell r="U194" t="str">
            <v>UMC</v>
          </cell>
        </row>
        <row r="195">
          <cell r="C195" t="str">
            <v>68/HĐLĐTV/BGE-2015</v>
          </cell>
          <cell r="D195" t="str">
            <v>Lò Văn Hưng</v>
          </cell>
          <cell r="E195" t="str">
            <v>Nam</v>
          </cell>
          <cell r="F195" t="str">
            <v>Thợ bậc 2/7</v>
          </cell>
          <cell r="G195" t="str">
            <v>Lao động phổ thông</v>
          </cell>
          <cell r="H195" t="str">
            <v>Khu công nghiệp Tân Trường, Hải Dương.</v>
          </cell>
          <cell r="I195">
            <v>35431</v>
          </cell>
          <cell r="J195" t="str">
            <v>Vạn Xuân, Thường Xuân, Thanh Hóa</v>
          </cell>
          <cell r="N195" t="str">
            <v>175005769</v>
          </cell>
          <cell r="O195">
            <v>42096</v>
          </cell>
          <cell r="P195" t="str">
            <v>CA.Thanh Hóa</v>
          </cell>
          <cell r="Q195" t="str">
            <v>Vạn Xuân, Thường Xuân, Thanh Hóa</v>
          </cell>
          <cell r="R195" t="str">
            <v>Thời vụ dưới 3 tháng</v>
          </cell>
          <cell r="S195">
            <v>42217</v>
          </cell>
          <cell r="T195">
            <v>42308</v>
          </cell>
          <cell r="U195" t="str">
            <v>UMC</v>
          </cell>
        </row>
        <row r="196">
          <cell r="C196" t="str">
            <v>69/HĐLĐTV/BGE-2015</v>
          </cell>
          <cell r="D196" t="str">
            <v>Vương Đức Minh</v>
          </cell>
          <cell r="E196" t="str">
            <v>Nam</v>
          </cell>
          <cell r="F196" t="str">
            <v>Thợ bậc 2/7</v>
          </cell>
          <cell r="G196" t="str">
            <v>Lao động phổ thông</v>
          </cell>
          <cell r="H196" t="str">
            <v>Khu công nghiệp Tân Trường, Hải Dương.</v>
          </cell>
          <cell r="I196">
            <v>28013</v>
          </cell>
          <cell r="J196" t="str">
            <v>Tân Trường, Cẩm Giàng, Hải Dương</v>
          </cell>
          <cell r="K196" t="str">
            <v>8020753246</v>
          </cell>
          <cell r="L196">
            <v>40045</v>
          </cell>
          <cell r="M196" t="str">
            <v>CT Hải Dương</v>
          </cell>
          <cell r="N196" t="str">
            <v>142323526</v>
          </cell>
          <cell r="O196">
            <v>42014</v>
          </cell>
          <cell r="P196" t="str">
            <v>CA. Hải Dương</v>
          </cell>
          <cell r="Q196" t="str">
            <v>Tân Trường, Cẩm Giàng, Hải Dương</v>
          </cell>
          <cell r="R196" t="str">
            <v>Thời vụ dưới 3 tháng</v>
          </cell>
          <cell r="S196">
            <v>42217</v>
          </cell>
          <cell r="T196">
            <v>42308</v>
          </cell>
          <cell r="U196" t="str">
            <v>UMC</v>
          </cell>
        </row>
        <row r="197">
          <cell r="C197" t="str">
            <v>70/HĐLĐTV/BGE-2015</v>
          </cell>
          <cell r="D197" t="str">
            <v>Vũ Hồng Phương</v>
          </cell>
          <cell r="E197" t="str">
            <v>Nam</v>
          </cell>
          <cell r="F197" t="str">
            <v>Thợ bậc 2/7</v>
          </cell>
          <cell r="G197" t="str">
            <v>Lao động phổ thông</v>
          </cell>
          <cell r="H197" t="str">
            <v>Khu công nghiệp Tân Trường, Hải Dương.</v>
          </cell>
          <cell r="I197">
            <v>35271</v>
          </cell>
          <cell r="J197" t="str">
            <v>Tân Trường, Cẩm Giàng, Hải Dương</v>
          </cell>
          <cell r="N197" t="str">
            <v>142803758</v>
          </cell>
          <cell r="O197">
            <v>40894</v>
          </cell>
          <cell r="P197" t="str">
            <v>CA. Hải Dương</v>
          </cell>
          <cell r="Q197" t="str">
            <v>Tân Trường, Cẩm Giàng, Hải Dương</v>
          </cell>
          <cell r="R197" t="str">
            <v>Thời vụ dưới 3 tháng</v>
          </cell>
          <cell r="S197">
            <v>42217</v>
          </cell>
          <cell r="T197">
            <v>42308</v>
          </cell>
          <cell r="U197" t="str">
            <v>UMC</v>
          </cell>
        </row>
        <row r="198">
          <cell r="C198" t="str">
            <v>71/HĐLĐTV/BGE-2015</v>
          </cell>
          <cell r="D198" t="str">
            <v>Đỗ Văn Công</v>
          </cell>
          <cell r="E198" t="str">
            <v>Nam</v>
          </cell>
          <cell r="F198" t="str">
            <v>Thợ bậc 2/7</v>
          </cell>
          <cell r="G198" t="str">
            <v>Lao động phổ thông</v>
          </cell>
          <cell r="H198" t="str">
            <v>Khu công nghiệp Tân Trường, Hải Dương.</v>
          </cell>
          <cell r="I198">
            <v>33219</v>
          </cell>
          <cell r="J198" t="str">
            <v>Xóm Cảy, Minh Thanh, Sơn Dương, Tuyên Quang</v>
          </cell>
          <cell r="K198" t="str">
            <v>8112018031</v>
          </cell>
          <cell r="L198">
            <v>40847</v>
          </cell>
          <cell r="M198" t="str">
            <v>CT Đồng Nai</v>
          </cell>
          <cell r="N198" t="str">
            <v>070866426</v>
          </cell>
          <cell r="O198">
            <v>39389</v>
          </cell>
          <cell r="P198" t="str">
            <v>CA.Tuyên Quang</v>
          </cell>
          <cell r="Q198" t="str">
            <v>Xóm Cảy, Minh Thanh, Sơn Dương, Tuyên Quang</v>
          </cell>
          <cell r="R198" t="str">
            <v>Thời vụ dưới 3 tháng</v>
          </cell>
          <cell r="S198">
            <v>42217</v>
          </cell>
          <cell r="T198">
            <v>42308</v>
          </cell>
          <cell r="U198" t="str">
            <v>UMC</v>
          </cell>
        </row>
        <row r="199">
          <cell r="C199" t="str">
            <v>72/HĐLĐTV/BGE-2015</v>
          </cell>
          <cell r="D199" t="str">
            <v>Lê Thanh Tuấn</v>
          </cell>
          <cell r="E199" t="str">
            <v>Nam</v>
          </cell>
          <cell r="F199" t="str">
            <v>Thợ bậc 2/7</v>
          </cell>
          <cell r="G199" t="str">
            <v>Lao động phổ thông</v>
          </cell>
          <cell r="H199" t="str">
            <v>Khu công nghiệp Tân Trường, Hải Dương.</v>
          </cell>
          <cell r="I199">
            <v>33963</v>
          </cell>
          <cell r="J199" t="str">
            <v>Phú Nhuận, Như Thanh, Thanh Hóa</v>
          </cell>
          <cell r="K199" t="str">
            <v>8324768050</v>
          </cell>
          <cell r="L199">
            <v>41542</v>
          </cell>
          <cell r="M199" t="str">
            <v>CT Kon Tum</v>
          </cell>
          <cell r="N199" t="str">
            <v>174766225</v>
          </cell>
          <cell r="O199">
            <v>41278</v>
          </cell>
          <cell r="P199" t="str">
            <v>CA.Thanh Hóa</v>
          </cell>
          <cell r="Q199" t="str">
            <v>Phú Nhuận, Như Thanh, Thanh Hóa</v>
          </cell>
          <cell r="R199" t="str">
            <v>Thời vụ dưới 3 tháng</v>
          </cell>
          <cell r="S199">
            <v>42217</v>
          </cell>
          <cell r="T199">
            <v>42308</v>
          </cell>
          <cell r="U199" t="str">
            <v>UMC</v>
          </cell>
        </row>
        <row r="200">
          <cell r="C200" t="str">
            <v>73/HĐLĐTV/BGE-2015</v>
          </cell>
          <cell r="D200" t="str">
            <v>Vương Đức Duy</v>
          </cell>
          <cell r="E200" t="str">
            <v>Nam</v>
          </cell>
          <cell r="F200" t="str">
            <v>Thợ bậc 2/7</v>
          </cell>
          <cell r="G200" t="str">
            <v>Lao động phổ thông</v>
          </cell>
          <cell r="H200" t="str">
            <v>Khu công nghiệp Tân Trường, Hải Dương.</v>
          </cell>
          <cell r="I200" t="str">
            <v>09/1986</v>
          </cell>
          <cell r="J200" t="str">
            <v>Tân Trường, Cẩm Giàng, Hải Dương</v>
          </cell>
          <cell r="K200" t="str">
            <v>8127027825</v>
          </cell>
          <cell r="L200">
            <v>41004</v>
          </cell>
          <cell r="M200" t="str">
            <v>CT Hải Dương</v>
          </cell>
          <cell r="N200" t="str">
            <v>142229543</v>
          </cell>
          <cell r="O200">
            <v>37363</v>
          </cell>
          <cell r="P200" t="str">
            <v>CA. Hải Dương</v>
          </cell>
          <cell r="Q200" t="str">
            <v>Tân Trường, Cẩm Giàng, Hải Dương</v>
          </cell>
          <cell r="R200" t="str">
            <v>Thời vụ dưới 3 tháng</v>
          </cell>
          <cell r="S200">
            <v>42217</v>
          </cell>
          <cell r="T200">
            <v>42308</v>
          </cell>
          <cell r="U200" t="str">
            <v>UMC</v>
          </cell>
        </row>
        <row r="201">
          <cell r="C201" t="str">
            <v>74/HĐLĐTV/BGE-2015</v>
          </cell>
          <cell r="D201" t="str">
            <v>Hoàng Tiến Hưng</v>
          </cell>
          <cell r="E201" t="str">
            <v>Nam</v>
          </cell>
          <cell r="F201" t="str">
            <v>Thợ bậc 2/7</v>
          </cell>
          <cell r="G201" t="str">
            <v>Lao động phổ thông</v>
          </cell>
          <cell r="H201" t="str">
            <v>Khu công nghiệp Tân Trường, Hải Dương.</v>
          </cell>
          <cell r="I201">
            <v>30275</v>
          </cell>
          <cell r="N201">
            <v>112112239</v>
          </cell>
          <cell r="O201">
            <v>41221</v>
          </cell>
          <cell r="P201" t="str">
            <v>CA. Hà Nội</v>
          </cell>
          <cell r="Q201" t="str">
            <v>Đội 10, Xã Thọ Xuân, Đan Phượng, Hà Nội</v>
          </cell>
          <cell r="R201" t="str">
            <v>Thời vụ dưới 3 tháng</v>
          </cell>
        </row>
        <row r="202">
          <cell r="C202" t="str">
            <v>75/HĐLĐTV/BGE-2015</v>
          </cell>
          <cell r="D202" t="str">
            <v>Hà Văn Triển</v>
          </cell>
          <cell r="E202" t="str">
            <v>Nam</v>
          </cell>
          <cell r="F202" t="str">
            <v>Thợ bậc 2/7</v>
          </cell>
          <cell r="G202" t="str">
            <v>Lao động phổ thông</v>
          </cell>
          <cell r="H202" t="str">
            <v>Khu công nghiệp Tân Trường, Hải Dương.</v>
          </cell>
        </row>
      </sheetData>
      <sheetData sheetId="2">
        <row r="2">
          <cell r="B2" t="str">
            <v>71/HĐLĐTV/BGE-2015</v>
          </cell>
        </row>
      </sheetData>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ÁNH SÁCH NHÂN CÔNG"/>
      <sheetName val="HỢP ĐỒNG"/>
      <sheetName val="QĐ"/>
      <sheetName val="TLHĐ"/>
      <sheetName val="CAMKET23"/>
      <sheetName val="C.CONG"/>
      <sheetName val="C.ăn 1-T"/>
      <sheetName val="C.ăn 2-T"/>
      <sheetName val="C.ăn 3-T"/>
      <sheetName val="C.ăn 4-T"/>
      <sheetName val="C.ăn 5-T"/>
      <sheetName val="C.ăn 6-T"/>
      <sheetName val="C.ăn 7-T"/>
      <sheetName val="C.ăn 8-T"/>
      <sheetName val="BẢNG TÍNH LƯƠNG"/>
      <sheetName val="BẢNG TT LƯƠNG"/>
    </sheetNames>
    <sheetDataSet>
      <sheetData sheetId="0" refreshError="1"/>
      <sheetData sheetId="1" refreshError="1"/>
      <sheetData sheetId="2" refreshError="1"/>
      <sheetData sheetId="3" refreshError="1"/>
      <sheetData sheetId="4" refreshError="1"/>
      <sheetData sheetId="5">
        <row r="8">
          <cell r="B8" t="str">
            <v>1. Tên tôi là:</v>
          </cell>
          <cell r="C8" t="str">
            <v>Nguyễn Công Hiếu</v>
          </cell>
        </row>
        <row r="9">
          <cell r="B9" t="str">
            <v>2. Mã số thuế (nếu có):</v>
          </cell>
          <cell r="N9" t="str">
            <v>-</v>
          </cell>
        </row>
        <row r="10">
          <cell r="B10" t="str">
            <v>3. Số CMND/hộ chiếu:</v>
          </cell>
          <cell r="D10" t="str">
            <v>142729344</v>
          </cell>
          <cell r="H10" t="str">
            <v>Ngày cấp:</v>
          </cell>
          <cell r="K10" t="str">
            <v>11/06/2012</v>
          </cell>
          <cell r="N10" t="str">
            <v>Nơi cấp:</v>
          </cell>
        </row>
        <row r="11">
          <cell r="B11" t="str">
            <v>4. Địa chỉ cư trú:</v>
          </cell>
          <cell r="D11" t="str">
            <v>Hùng Sơn - Thanh Miện - Hải Dương</v>
          </cell>
        </row>
        <row r="12">
          <cell r="B12" t="str">
            <v>5. Nơi làm việc chính (nếu có):</v>
          </cell>
        </row>
        <row r="13">
          <cell r="B13" t="str">
            <v>Hiện tôi đang thực hiện công việc</v>
          </cell>
          <cell r="F13" t="str">
            <v>Nhân công</v>
          </cell>
          <cell r="I13" t="str">
            <v>Tại:</v>
          </cell>
          <cell r="J13" t="str">
            <v>ABC</v>
          </cell>
        </row>
        <row r="14">
          <cell r="B14" t="str">
            <v>Tôi cam kết rằng tổng thu nhập năm 2013 của tôi không vượt quá:</v>
          </cell>
          <cell r="M14">
            <v>78000000</v>
          </cell>
        </row>
        <row r="15">
          <cell r="B15" t="str">
            <v>Bằng chữ:</v>
          </cell>
          <cell r="C15" t="e">
            <v>#NAME?</v>
          </cell>
        </row>
        <row r="16">
          <cell r="B16" t="str">
            <v>Tôi đề nghị:</v>
          </cell>
          <cell r="C16" t="str">
            <v>ABC</v>
          </cell>
        </row>
        <row r="17">
          <cell r="B17" t="str">
            <v>Tạm thời chưa thực hiện khấu trừ 10% thuế thu nhập cá nhân theo quy định của Luật thuế thu nhập cá nhân.</v>
          </cell>
        </row>
        <row r="18">
          <cell r="B18" t="str">
            <v>Tôi hoàn toàn chịu trách nhiệm về tính chính xác của thông tin nêu trên.</v>
          </cell>
        </row>
        <row r="20">
          <cell r="L20" t="str">
            <v>Hà Nội, ngày 9 tháng 11 năm 2013</v>
          </cell>
        </row>
        <row r="21">
          <cell r="L21" t="str">
            <v>CÁ NHÂN CAM KẾT</v>
          </cell>
        </row>
        <row r="22">
          <cell r="L22" t="str">
            <v>(Ký, ghi rõ họ tên)</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HDSD"/>
      <sheetName val="PL01"/>
      <sheetName val="TTDN"/>
      <sheetName val="DMKH"/>
      <sheetName val="DMVT"/>
      <sheetName val="DMTK"/>
      <sheetName val="NV"/>
      <sheetName val="DMCT"/>
      <sheetName val="DMTS"/>
      <sheetName val="DUTOAN"/>
      <sheetName val="BH"/>
      <sheetName val="DMGD"/>
      <sheetName val="GHI_SO"/>
      <sheetName val="NX"/>
      <sheetName val="CC"/>
      <sheetName val="HDLD"/>
      <sheetName val="IN_PTC"/>
      <sheetName val="IN_PNX"/>
      <sheetName val="IN_PKT"/>
      <sheetName val="IN_BL"/>
      <sheetName val="IN_PL"/>
      <sheetName val="IN_CC"/>
      <sheetName val="PBTL"/>
      <sheetName val="PBCC"/>
      <sheetName val="PBCP"/>
      <sheetName val="PBKH"/>
      <sheetName val="LCTT"/>
      <sheetName val="CTBH"/>
      <sheetName val="SCTGV"/>
      <sheetName val="THEKHO"/>
      <sheetName val="TL"/>
      <sheetName val="NHACTT"/>
      <sheetName val="NKC"/>
      <sheetName val="NKCT"/>
      <sheetName val="NKTT"/>
      <sheetName val="NKMH"/>
      <sheetName val="NKBH"/>
      <sheetName val="SOCAI"/>
      <sheetName val="SCT"/>
      <sheetName val="CTTM"/>
      <sheetName val="CTTG"/>
      <sheetName val="CT131"/>
      <sheetName val="CTTU"/>
      <sheetName val="CT331"/>
      <sheetName val="NXTHH"/>
      <sheetName val="CCDC"/>
      <sheetName val="NVL"/>
      <sheetName val="CTHH"/>
      <sheetName val="THNM"/>
      <sheetName val="THNB"/>
      <sheetName val="TH333"/>
      <sheetName val="THCPCT"/>
      <sheetName val="THVLCT"/>
      <sheetName val="CDKT"/>
      <sheetName val="KQKD"/>
      <sheetName val="TMBCTC"/>
      <sheetName val="BKBR"/>
      <sheetName val="BKMV"/>
      <sheetName val="TNDN_TT"/>
    </sheetNames>
    <sheetDataSet>
      <sheetData sheetId="0"/>
      <sheetData sheetId="1"/>
      <sheetData sheetId="2"/>
      <sheetData sheetId="3">
        <row r="9">
          <cell r="C9" t="str">
            <v>Bắc Giang</v>
          </cell>
        </row>
      </sheetData>
      <sheetData sheetId="4"/>
      <sheetData sheetId="5"/>
      <sheetData sheetId="6"/>
      <sheetData sheetId="7">
        <row r="2">
          <cell r="D2" t="str">
            <v>121536878</v>
          </cell>
        </row>
        <row r="3">
          <cell r="D3" t="str">
            <v>121536879</v>
          </cell>
        </row>
      </sheetData>
      <sheetData sheetId="8"/>
      <sheetData sheetId="9"/>
      <sheetData sheetId="10"/>
      <sheetData sheetId="11"/>
      <sheetData sheetId="12"/>
      <sheetData sheetId="13"/>
      <sheetData sheetId="14"/>
      <sheetData sheetId="15"/>
      <sheetData sheetId="16">
        <row r="2">
          <cell r="AY2" t="str">
            <v>121536878</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www.facebook.com/lang.tham.33" TargetMode="External"/><Relationship Id="rId1" Type="http://schemas.openxmlformats.org/officeDocument/2006/relationships/hyperlink" Target="mailto:ducdamkt@g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sheetPr>
  <dimension ref="E1:P23"/>
  <sheetViews>
    <sheetView showGridLines="0" tabSelected="1" workbookViewId="0">
      <selection activeCell="N13" sqref="N13"/>
    </sheetView>
  </sheetViews>
  <sheetFormatPr defaultRowHeight="15" x14ac:dyDescent="0.25"/>
  <sheetData>
    <row r="1" spans="5:16" ht="15.75" thickBot="1" x14ac:dyDescent="0.3">
      <c r="E1" s="91" t="s">
        <v>338</v>
      </c>
    </row>
    <row r="2" spans="5:16" x14ac:dyDescent="0.25">
      <c r="E2" s="107"/>
      <c r="F2" s="108"/>
      <c r="G2" s="108"/>
      <c r="H2" s="108"/>
      <c r="I2" s="108"/>
      <c r="J2" s="108"/>
      <c r="K2" s="108"/>
      <c r="L2" s="108"/>
      <c r="M2" s="108"/>
      <c r="N2" s="108"/>
      <c r="O2" s="108"/>
      <c r="P2" s="109"/>
    </row>
    <row r="3" spans="5:16" x14ac:dyDescent="0.25">
      <c r="E3" s="110"/>
      <c r="F3" s="111"/>
      <c r="G3" s="111"/>
      <c r="H3" s="111"/>
      <c r="I3" s="111"/>
      <c r="J3" s="111"/>
      <c r="K3" s="111"/>
      <c r="L3" s="111"/>
      <c r="M3" s="111"/>
      <c r="N3" s="111"/>
      <c r="O3" s="111"/>
      <c r="P3" s="112"/>
    </row>
    <row r="4" spans="5:16" x14ac:dyDescent="0.25">
      <c r="E4" s="110"/>
      <c r="F4" s="111"/>
      <c r="G4" s="111"/>
      <c r="H4" s="111"/>
      <c r="I4" s="111"/>
      <c r="J4" s="111"/>
      <c r="K4" s="111"/>
      <c r="L4" s="111"/>
      <c r="M4" s="111"/>
      <c r="N4" s="111"/>
      <c r="O4" s="111"/>
      <c r="P4" s="112"/>
    </row>
    <row r="5" spans="5:16" x14ac:dyDescent="0.25">
      <c r="E5" s="110"/>
      <c r="F5" s="111"/>
      <c r="G5" s="111"/>
      <c r="H5" s="111"/>
      <c r="I5" s="111"/>
      <c r="J5" s="111"/>
      <c r="K5" s="111"/>
      <c r="L5" s="111"/>
      <c r="M5" s="111"/>
      <c r="N5" s="111"/>
      <c r="O5" s="111"/>
      <c r="P5" s="112"/>
    </row>
    <row r="6" spans="5:16" x14ac:dyDescent="0.25">
      <c r="E6" s="110"/>
      <c r="F6" s="111"/>
      <c r="G6" s="111"/>
      <c r="H6" s="111"/>
      <c r="I6" s="111"/>
      <c r="J6" s="111"/>
      <c r="K6" s="111"/>
      <c r="L6" s="111"/>
      <c r="M6" s="111"/>
      <c r="N6" s="111"/>
      <c r="O6" s="111"/>
      <c r="P6" s="112"/>
    </row>
    <row r="7" spans="5:16" x14ac:dyDescent="0.25">
      <c r="E7" s="110"/>
      <c r="F7" s="111"/>
      <c r="G7" s="111"/>
      <c r="H7" s="111"/>
      <c r="I7" s="111"/>
      <c r="J7" s="111"/>
      <c r="K7" s="111"/>
      <c r="L7" s="111"/>
      <c r="M7" s="111"/>
      <c r="N7" s="111"/>
      <c r="O7" s="111"/>
      <c r="P7" s="112"/>
    </row>
    <row r="8" spans="5:16" x14ac:dyDescent="0.25">
      <c r="E8" s="110"/>
      <c r="F8" s="111"/>
      <c r="G8" s="111"/>
      <c r="H8" s="111"/>
      <c r="I8" s="111"/>
      <c r="J8" s="111"/>
      <c r="K8" s="111"/>
      <c r="L8" s="111"/>
      <c r="M8" s="111"/>
      <c r="N8" s="111"/>
      <c r="O8" s="111"/>
      <c r="P8" s="112"/>
    </row>
    <row r="9" spans="5:16" x14ac:dyDescent="0.25">
      <c r="E9" s="110"/>
      <c r="F9" s="111"/>
      <c r="G9" s="111"/>
      <c r="H9" s="111"/>
      <c r="I9" s="111"/>
      <c r="J9" s="111"/>
      <c r="K9" s="111"/>
      <c r="L9" s="111"/>
      <c r="M9" s="111"/>
      <c r="N9" s="111"/>
      <c r="O9" s="111"/>
      <c r="P9" s="112"/>
    </row>
    <row r="10" spans="5:16" x14ac:dyDescent="0.25">
      <c r="E10" s="110"/>
      <c r="F10" s="111"/>
      <c r="G10" s="111"/>
      <c r="H10" s="111"/>
      <c r="I10" s="111"/>
      <c r="J10" s="111"/>
      <c r="K10" s="111"/>
      <c r="L10" s="111"/>
      <c r="M10" s="111"/>
      <c r="N10" s="111"/>
      <c r="O10" s="111"/>
      <c r="P10" s="112"/>
    </row>
    <row r="11" spans="5:16" x14ac:dyDescent="0.25">
      <c r="E11" s="110"/>
      <c r="F11" s="111"/>
      <c r="G11" s="111"/>
      <c r="H11" s="111"/>
      <c r="I11" s="111"/>
      <c r="J11" s="111"/>
      <c r="K11" s="111"/>
      <c r="L11" s="111"/>
      <c r="M11" s="111"/>
      <c r="N11" s="111"/>
      <c r="O11" s="111"/>
      <c r="P11" s="112"/>
    </row>
    <row r="12" spans="5:16" x14ac:dyDescent="0.25">
      <c r="E12" s="110"/>
      <c r="F12" s="111"/>
      <c r="G12" s="111"/>
      <c r="H12" s="111"/>
      <c r="I12" s="111"/>
      <c r="J12" s="111"/>
      <c r="K12" s="111"/>
      <c r="L12" s="111"/>
      <c r="M12" s="111"/>
      <c r="N12" s="111"/>
      <c r="O12" s="111"/>
      <c r="P12" s="112"/>
    </row>
    <row r="13" spans="5:16" x14ac:dyDescent="0.25">
      <c r="E13" s="110"/>
      <c r="F13" s="111"/>
      <c r="G13" s="111"/>
      <c r="H13" s="111"/>
      <c r="I13" s="111"/>
      <c r="J13" s="111"/>
      <c r="K13" s="111"/>
      <c r="L13" s="111"/>
      <c r="M13" s="111"/>
      <c r="N13" s="111"/>
      <c r="O13" s="111"/>
      <c r="P13" s="112"/>
    </row>
    <row r="14" spans="5:16" x14ac:dyDescent="0.25">
      <c r="E14" s="110"/>
      <c r="F14" s="111"/>
      <c r="G14" s="111"/>
      <c r="H14" s="111"/>
      <c r="I14" s="111"/>
      <c r="J14" s="111"/>
      <c r="K14" s="111"/>
      <c r="L14" s="111"/>
      <c r="M14" s="111"/>
      <c r="N14" s="111"/>
      <c r="O14" s="111"/>
      <c r="P14" s="112"/>
    </row>
    <row r="15" spans="5:16" x14ac:dyDescent="0.25">
      <c r="E15" s="110"/>
      <c r="F15" s="111"/>
      <c r="G15" s="111"/>
      <c r="H15" s="111"/>
      <c r="I15" s="111"/>
      <c r="J15" s="111"/>
      <c r="K15" s="111"/>
      <c r="L15" s="111"/>
      <c r="M15" s="111"/>
      <c r="N15" s="111"/>
      <c r="O15" s="111"/>
      <c r="P15" s="112"/>
    </row>
    <row r="16" spans="5:16" x14ac:dyDescent="0.25">
      <c r="E16" s="110"/>
      <c r="F16" s="111"/>
      <c r="G16" s="111"/>
      <c r="H16" s="111"/>
      <c r="I16" s="111"/>
      <c r="J16" s="111"/>
      <c r="K16" s="111"/>
      <c r="L16" s="111"/>
      <c r="M16" s="111"/>
      <c r="N16" s="111"/>
      <c r="O16" s="111"/>
      <c r="P16" s="112"/>
    </row>
    <row r="17" spans="5:16" x14ac:dyDescent="0.25">
      <c r="E17" s="110"/>
      <c r="F17" s="111"/>
      <c r="G17" s="111"/>
      <c r="H17" s="111"/>
      <c r="I17" s="111"/>
      <c r="J17" s="111"/>
      <c r="K17" s="111"/>
      <c r="L17" s="111"/>
      <c r="M17" s="111"/>
      <c r="N17" s="111"/>
      <c r="O17" s="111"/>
      <c r="P17" s="112"/>
    </row>
    <row r="18" spans="5:16" x14ac:dyDescent="0.25">
      <c r="E18" s="110"/>
      <c r="F18" s="111"/>
      <c r="G18" s="111"/>
      <c r="H18" s="111"/>
      <c r="I18" s="111"/>
      <c r="J18" s="111"/>
      <c r="K18" s="111"/>
      <c r="L18" s="111"/>
      <c r="M18" s="111"/>
      <c r="N18" s="111"/>
      <c r="O18" s="111"/>
      <c r="P18" s="112"/>
    </row>
    <row r="19" spans="5:16" x14ac:dyDescent="0.25">
      <c r="E19" s="110"/>
      <c r="F19" s="111"/>
      <c r="G19" s="111"/>
      <c r="H19" s="111"/>
      <c r="I19" s="111"/>
      <c r="J19" s="111"/>
      <c r="K19" s="111"/>
      <c r="L19" s="111"/>
      <c r="M19" s="111"/>
      <c r="N19" s="111"/>
      <c r="O19" s="111"/>
      <c r="P19" s="112"/>
    </row>
    <row r="20" spans="5:16" x14ac:dyDescent="0.25">
      <c r="E20" s="110"/>
      <c r="F20" s="111"/>
      <c r="G20" s="111"/>
      <c r="H20" s="111"/>
      <c r="I20" s="111"/>
      <c r="J20" s="111"/>
      <c r="K20" s="111"/>
      <c r="L20" s="111"/>
      <c r="M20" s="111"/>
      <c r="N20" s="111"/>
      <c r="O20" s="111"/>
      <c r="P20" s="112"/>
    </row>
    <row r="21" spans="5:16" x14ac:dyDescent="0.25">
      <c r="E21" s="110"/>
      <c r="F21" s="111"/>
      <c r="G21" s="111"/>
      <c r="H21" s="111"/>
      <c r="I21" s="111"/>
      <c r="J21" s="111"/>
      <c r="K21" s="111"/>
      <c r="L21" s="111"/>
      <c r="M21" s="111"/>
      <c r="N21" s="111"/>
      <c r="O21" s="111"/>
      <c r="P21" s="112"/>
    </row>
    <row r="22" spans="5:16" ht="15.75" thickBot="1" x14ac:dyDescent="0.3">
      <c r="E22" s="113"/>
      <c r="F22" s="114"/>
      <c r="G22" s="114"/>
      <c r="H22" s="114"/>
      <c r="I22" s="114"/>
      <c r="J22" s="114"/>
      <c r="K22" s="114"/>
      <c r="L22" s="114"/>
      <c r="M22" s="114"/>
      <c r="N22" s="114"/>
      <c r="O22" s="114"/>
      <c r="P22" s="115"/>
    </row>
    <row r="23" spans="5:16" x14ac:dyDescent="0.25">
      <c r="E23" s="91" t="s">
        <v>338</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3:C17"/>
  <sheetViews>
    <sheetView showGridLines="0" workbookViewId="0"/>
  </sheetViews>
  <sheetFormatPr defaultRowHeight="15" x14ac:dyDescent="0.25"/>
  <cols>
    <col min="1" max="1" width="36" style="90" bestFit="1" customWidth="1"/>
    <col min="2" max="2" width="39" style="90" customWidth="1"/>
    <col min="3" max="16384" width="9.140625" style="90"/>
  </cols>
  <sheetData>
    <row r="3" spans="1:3" x14ac:dyDescent="0.25">
      <c r="B3" s="91" t="s">
        <v>338</v>
      </c>
    </row>
    <row r="4" spans="1:3" ht="21.75" thickBot="1" x14ac:dyDescent="0.4">
      <c r="A4" s="140" t="s">
        <v>339</v>
      </c>
      <c r="B4" s="140"/>
    </row>
    <row r="5" spans="1:3" ht="16.5" thickTop="1" thickBot="1" x14ac:dyDescent="0.3">
      <c r="A5" s="92" t="s">
        <v>340</v>
      </c>
      <c r="B5" s="93" t="s">
        <v>341</v>
      </c>
    </row>
    <row r="6" spans="1:3" ht="15.75" thickTop="1" x14ac:dyDescent="0.25">
      <c r="A6" s="94" t="s">
        <v>342</v>
      </c>
      <c r="B6" s="95" t="s">
        <v>343</v>
      </c>
    </row>
    <row r="7" spans="1:3" x14ac:dyDescent="0.25">
      <c r="A7" s="96" t="s">
        <v>344</v>
      </c>
      <c r="B7" s="97" t="s">
        <v>345</v>
      </c>
      <c r="C7" s="98"/>
    </row>
    <row r="8" spans="1:3" x14ac:dyDescent="0.25">
      <c r="A8" s="96" t="s">
        <v>346</v>
      </c>
      <c r="B8" s="99" t="s">
        <v>347</v>
      </c>
    </row>
    <row r="9" spans="1:3" x14ac:dyDescent="0.25">
      <c r="A9" s="96" t="s">
        <v>348</v>
      </c>
      <c r="B9" s="97" t="s">
        <v>349</v>
      </c>
    </row>
    <row r="10" spans="1:3" x14ac:dyDescent="0.25">
      <c r="A10" s="96" t="s">
        <v>350</v>
      </c>
      <c r="B10" s="100" t="s">
        <v>351</v>
      </c>
    </row>
    <row r="11" spans="1:3" x14ac:dyDescent="0.25">
      <c r="A11" s="96" t="s">
        <v>291</v>
      </c>
      <c r="B11" s="101" t="s">
        <v>46</v>
      </c>
    </row>
    <row r="12" spans="1:3" x14ac:dyDescent="0.25">
      <c r="A12" s="96" t="s">
        <v>292</v>
      </c>
      <c r="B12" s="102" t="s">
        <v>352</v>
      </c>
    </row>
    <row r="13" spans="1:3" x14ac:dyDescent="0.25">
      <c r="A13" s="96" t="s">
        <v>353</v>
      </c>
      <c r="B13" s="102" t="s">
        <v>354</v>
      </c>
    </row>
    <row r="14" spans="1:3" x14ac:dyDescent="0.25">
      <c r="A14" s="96" t="s">
        <v>44</v>
      </c>
      <c r="B14" s="96" t="s">
        <v>355</v>
      </c>
    </row>
    <row r="15" spans="1:3" x14ac:dyDescent="0.25">
      <c r="A15" s="96" t="s">
        <v>43</v>
      </c>
      <c r="B15" s="96" t="s">
        <v>356</v>
      </c>
    </row>
    <row r="16" spans="1:3" x14ac:dyDescent="0.25">
      <c r="A16" s="103" t="s">
        <v>357</v>
      </c>
      <c r="B16" s="104" t="s">
        <v>358</v>
      </c>
    </row>
    <row r="17" spans="1:2" x14ac:dyDescent="0.25">
      <c r="A17" s="105"/>
      <c r="B17" s="106" t="s">
        <v>359</v>
      </c>
    </row>
  </sheetData>
  <mergeCells count="1">
    <mergeCell ref="A4:B4"/>
  </mergeCells>
  <hyperlinks>
    <hyperlink ref="B10" r:id="rId1"/>
    <hyperlink ref="B8" r:id="rId2"/>
  </hyperlinks>
  <pageMargins left="0.7" right="0.7" top="0.75" bottom="0.75" header="0.3" footer="0.3"/>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47"/>
  <sheetViews>
    <sheetView showGridLines="0" workbookViewId="0"/>
  </sheetViews>
  <sheetFormatPr defaultRowHeight="15" x14ac:dyDescent="0.25"/>
  <cols>
    <col min="1" max="1" width="4" style="68" bestFit="1" customWidth="1"/>
    <col min="2" max="2" width="20.7109375" style="68" bestFit="1" customWidth="1"/>
    <col min="3" max="3" width="9" style="68" bestFit="1" customWidth="1"/>
    <col min="4" max="4" width="14.42578125" style="68" bestFit="1" customWidth="1"/>
    <col min="5" max="5" width="10.7109375" style="82" customWidth="1"/>
    <col min="6" max="6" width="35.85546875" style="68" customWidth="1"/>
    <col min="7" max="7" width="36.28515625" style="68" customWidth="1"/>
    <col min="8" max="8" width="11.28515625" style="68" customWidth="1"/>
    <col min="9" max="9" width="10.7109375" style="80" customWidth="1"/>
    <col min="10" max="10" width="11.7109375" style="68" customWidth="1"/>
    <col min="11" max="11" width="11" style="129" bestFit="1" customWidth="1"/>
    <col min="12" max="12" width="13.42578125" style="81" customWidth="1"/>
    <col min="13" max="13" width="16.42578125" style="68" customWidth="1"/>
    <col min="14" max="17" width="9.140625" style="68" customWidth="1"/>
    <col min="18" max="19" width="10.7109375" style="80" customWidth="1"/>
    <col min="20" max="20" width="10.42578125" style="82" customWidth="1"/>
    <col min="21" max="23" width="9.140625" style="68" customWidth="1"/>
    <col min="24" max="24" width="13.7109375" style="68" bestFit="1" customWidth="1"/>
    <col min="25" max="25" width="13.85546875" style="68" bestFit="1" customWidth="1"/>
    <col min="26" max="26" width="15.28515625" style="82" bestFit="1" customWidth="1"/>
    <col min="27" max="16384" width="9.140625" style="68"/>
  </cols>
  <sheetData>
    <row r="1" spans="1:26" x14ac:dyDescent="0.25">
      <c r="B1" s="139" t="s">
        <v>338</v>
      </c>
      <c r="E1" s="119" t="str">
        <f>TTDN!$B$6</f>
        <v>Công ty TNHH mua nỗi buồn bán niềm vui</v>
      </c>
      <c r="I1" s="119" t="str">
        <f>TTDN!B$6</f>
        <v>Công ty TNHH mua nỗi buồn bán niềm vui</v>
      </c>
      <c r="M1" s="139" t="s">
        <v>338</v>
      </c>
      <c r="N1" s="139" t="s">
        <v>338</v>
      </c>
      <c r="O1" s="139" t="s">
        <v>338</v>
      </c>
      <c r="P1" s="139" t="s">
        <v>338</v>
      </c>
      <c r="R1" s="139" t="s">
        <v>338</v>
      </c>
      <c r="T1" s="139" t="s">
        <v>338</v>
      </c>
    </row>
    <row r="2" spans="1:26" x14ac:dyDescent="0.25">
      <c r="B2" s="139" t="s">
        <v>338</v>
      </c>
      <c r="E2" s="119" t="str">
        <f>TTDN!$B$7</f>
        <v>Phây búc Nặng Thầm</v>
      </c>
      <c r="I2" s="119" t="str">
        <f>TTDN!$B$7</f>
        <v>Phây búc Nặng Thầm</v>
      </c>
      <c r="M2" s="139" t="s">
        <v>338</v>
      </c>
      <c r="N2" s="139" t="s">
        <v>338</v>
      </c>
      <c r="O2" s="139" t="s">
        <v>338</v>
      </c>
      <c r="P2" s="139" t="s">
        <v>338</v>
      </c>
      <c r="R2" s="139" t="s">
        <v>338</v>
      </c>
      <c r="T2" s="139" t="s">
        <v>338</v>
      </c>
    </row>
    <row r="3" spans="1:26" x14ac:dyDescent="0.25">
      <c r="B3" s="139" t="s">
        <v>338</v>
      </c>
      <c r="M3" s="139" t="s">
        <v>338</v>
      </c>
      <c r="N3" s="139" t="s">
        <v>338</v>
      </c>
      <c r="O3" s="139" t="s">
        <v>338</v>
      </c>
      <c r="P3" s="139" t="s">
        <v>338</v>
      </c>
      <c r="R3" s="139" t="s">
        <v>338</v>
      </c>
      <c r="T3" s="139" t="s">
        <v>338</v>
      </c>
    </row>
    <row r="4" spans="1:26" s="62" customFormat="1" ht="14.25" x14ac:dyDescent="0.2">
      <c r="A4" s="120" t="s">
        <v>19</v>
      </c>
      <c r="B4" s="120" t="s">
        <v>20</v>
      </c>
      <c r="C4" s="120" t="s">
        <v>103</v>
      </c>
      <c r="D4" s="120" t="s">
        <v>335</v>
      </c>
      <c r="E4" s="121" t="s">
        <v>21</v>
      </c>
      <c r="F4" s="120" t="s">
        <v>22</v>
      </c>
      <c r="G4" s="120" t="s">
        <v>98</v>
      </c>
      <c r="H4" s="120" t="s">
        <v>23</v>
      </c>
      <c r="I4" s="122" t="s">
        <v>24</v>
      </c>
      <c r="J4" s="120" t="s">
        <v>25</v>
      </c>
      <c r="K4" s="130" t="s">
        <v>105</v>
      </c>
      <c r="L4" s="123" t="s">
        <v>26</v>
      </c>
      <c r="M4" s="120" t="s">
        <v>27</v>
      </c>
      <c r="N4" s="120" t="s">
        <v>28</v>
      </c>
      <c r="O4" s="120" t="s">
        <v>104</v>
      </c>
      <c r="P4" s="120" t="s">
        <v>29</v>
      </c>
      <c r="Q4" s="120" t="s">
        <v>30</v>
      </c>
      <c r="R4" s="122" t="s">
        <v>254</v>
      </c>
      <c r="S4" s="122"/>
      <c r="T4" s="121" t="s">
        <v>323</v>
      </c>
      <c r="U4" s="120" t="s">
        <v>325</v>
      </c>
      <c r="V4" s="120" t="s">
        <v>398</v>
      </c>
      <c r="W4" s="120" t="s">
        <v>105</v>
      </c>
      <c r="X4" s="120" t="s">
        <v>279</v>
      </c>
      <c r="Y4" s="120" t="s">
        <v>280</v>
      </c>
      <c r="Z4" s="121" t="s">
        <v>281</v>
      </c>
    </row>
    <row r="5" spans="1:26" ht="15.75" x14ac:dyDescent="0.25">
      <c r="A5" s="63" t="s">
        <v>60</v>
      </c>
      <c r="B5" s="64" t="s">
        <v>402</v>
      </c>
      <c r="C5" s="55" t="s">
        <v>114</v>
      </c>
      <c r="D5" s="64" t="s">
        <v>290</v>
      </c>
      <c r="E5" s="65" t="s">
        <v>293</v>
      </c>
      <c r="F5" s="64" t="s">
        <v>294</v>
      </c>
      <c r="G5" s="64" t="s">
        <v>295</v>
      </c>
      <c r="H5" s="70" t="s">
        <v>328</v>
      </c>
      <c r="I5" s="65" t="s">
        <v>329</v>
      </c>
      <c r="J5" s="64" t="s">
        <v>330</v>
      </c>
      <c r="K5" s="88" t="s">
        <v>373</v>
      </c>
      <c r="L5" s="66">
        <v>8000000</v>
      </c>
      <c r="M5" s="64">
        <f t="shared" ref="M5:M45" si="0">W5-L5</f>
        <v>7000000</v>
      </c>
      <c r="N5" s="64">
        <v>680000</v>
      </c>
      <c r="O5" s="64" t="s">
        <v>108</v>
      </c>
      <c r="P5" s="64" t="s">
        <v>290</v>
      </c>
      <c r="Q5" s="64" t="s">
        <v>288</v>
      </c>
      <c r="R5" s="65" t="s">
        <v>255</v>
      </c>
      <c r="S5" s="88" t="str">
        <f>IF(R5="","","Ngày "&amp;LEFT(R5,2)&amp;" tháng "&amp;MID(R5,4,2)&amp;" năm "&amp;RIGHT(R5,4))</f>
        <v>Ngày 02 tháng 01 năm 2015</v>
      </c>
      <c r="T5" s="65" t="s">
        <v>324</v>
      </c>
      <c r="U5" s="64" t="s">
        <v>326</v>
      </c>
      <c r="V5" s="64" t="str">
        <f>IF(LEFT($Q5,1)="K","Từ ngày: "&amp;$R5,IF(OR(LEFT($Q5,1)="M",LEFT($Q5,1)="1"),"Từ ngày: "&amp;$R5&amp;"- Đến ngày: "&amp;$U5))</f>
        <v>Từ ngày: 02/01/2015</v>
      </c>
      <c r="W5" s="64">
        <v>15000000</v>
      </c>
      <c r="X5" s="64" t="str">
        <f>A5&amp;"/HĐLĐ2015"</f>
        <v>01/HĐLĐ2015</v>
      </c>
      <c r="Y5" s="66">
        <v>8000000</v>
      </c>
      <c r="Z5" s="65" t="s">
        <v>282</v>
      </c>
    </row>
    <row r="6" spans="1:26" ht="15.75" x14ac:dyDescent="0.25">
      <c r="A6" s="63" t="s">
        <v>61</v>
      </c>
      <c r="B6" s="64" t="s">
        <v>403</v>
      </c>
      <c r="C6" s="55" t="s">
        <v>188</v>
      </c>
      <c r="D6" s="64" t="s">
        <v>291</v>
      </c>
      <c r="E6" s="65" t="s">
        <v>296</v>
      </c>
      <c r="F6" s="64" t="s">
        <v>297</v>
      </c>
      <c r="G6" s="64" t="s">
        <v>295</v>
      </c>
      <c r="H6" s="70" t="s">
        <v>182</v>
      </c>
      <c r="I6" s="65" t="s">
        <v>227</v>
      </c>
      <c r="J6" s="64" t="s">
        <v>107</v>
      </c>
      <c r="K6" s="88" t="s">
        <v>374</v>
      </c>
      <c r="L6" s="66">
        <v>8000000</v>
      </c>
      <c r="M6" s="64">
        <f t="shared" si="0"/>
        <v>7000000</v>
      </c>
      <c r="N6" s="64">
        <v>680000</v>
      </c>
      <c r="O6" s="64" t="s">
        <v>108</v>
      </c>
      <c r="P6" s="64" t="s">
        <v>291</v>
      </c>
      <c r="Q6" s="64" t="s">
        <v>288</v>
      </c>
      <c r="R6" s="65" t="s">
        <v>255</v>
      </c>
      <c r="S6" s="88" t="str">
        <f t="shared" ref="S6:S45" si="1">IF(R6="","","Ngày "&amp;LEFT(R6,2)&amp;" tháng "&amp;MID(R6,4,2)&amp;" năm "&amp;RIGHT(R6,4))</f>
        <v>Ngày 02 tháng 01 năm 2015</v>
      </c>
      <c r="T6" s="65" t="s">
        <v>324</v>
      </c>
      <c r="U6" s="64"/>
      <c r="V6" s="64" t="str">
        <f t="shared" ref="V6:V45" si="2">IF(LEFT($Q6,1)="K","Từ ngày: "&amp;$R6,IF(OR(LEFT($Q6,1)="M",LEFT($Q6,1)="1"),"Từ ngày: "&amp;$R6&amp;"- Đến ngày: "&amp;$U6))</f>
        <v>Từ ngày: 02/01/2015</v>
      </c>
      <c r="W6" s="64">
        <v>15000000</v>
      </c>
      <c r="X6" s="64" t="str">
        <f>A6&amp;"/HĐLĐ2015"</f>
        <v>02/HĐLĐ2015</v>
      </c>
      <c r="Y6" s="66">
        <v>8000000</v>
      </c>
      <c r="Z6" s="65" t="s">
        <v>282</v>
      </c>
    </row>
    <row r="7" spans="1:26" ht="15.75" x14ac:dyDescent="0.25">
      <c r="A7" s="63" t="s">
        <v>62</v>
      </c>
      <c r="B7" s="64" t="s">
        <v>404</v>
      </c>
      <c r="C7" s="55" t="s">
        <v>114</v>
      </c>
      <c r="D7" s="64" t="s">
        <v>109</v>
      </c>
      <c r="E7" s="65" t="s">
        <v>331</v>
      </c>
      <c r="F7" s="64" t="s">
        <v>332</v>
      </c>
      <c r="G7" s="64" t="s">
        <v>332</v>
      </c>
      <c r="H7" s="70" t="s">
        <v>333</v>
      </c>
      <c r="I7" s="65" t="s">
        <v>334</v>
      </c>
      <c r="J7" s="64" t="s">
        <v>107</v>
      </c>
      <c r="K7" s="88" t="s">
        <v>375</v>
      </c>
      <c r="L7" s="66">
        <v>6000000</v>
      </c>
      <c r="M7" s="64">
        <f t="shared" si="0"/>
        <v>2000000</v>
      </c>
      <c r="N7" s="64">
        <v>680000</v>
      </c>
      <c r="O7" s="64" t="s">
        <v>108</v>
      </c>
      <c r="P7" s="64" t="s">
        <v>109</v>
      </c>
      <c r="Q7" s="64" t="s">
        <v>288</v>
      </c>
      <c r="R7" s="65" t="s">
        <v>255</v>
      </c>
      <c r="S7" s="88" t="str">
        <f t="shared" si="1"/>
        <v>Ngày 02 tháng 01 năm 2015</v>
      </c>
      <c r="T7" s="65" t="s">
        <v>324</v>
      </c>
      <c r="U7" s="64"/>
      <c r="V7" s="64" t="str">
        <f t="shared" si="2"/>
        <v>Từ ngày: 02/01/2015</v>
      </c>
      <c r="W7" s="64">
        <v>8000000</v>
      </c>
      <c r="X7" s="64" t="str">
        <f>A7&amp;"/HĐLĐ2015"</f>
        <v>03/HĐLĐ2015</v>
      </c>
      <c r="Y7" s="66">
        <v>6000000</v>
      </c>
      <c r="Z7" s="65" t="s">
        <v>282</v>
      </c>
    </row>
    <row r="8" spans="1:26" ht="15.75" x14ac:dyDescent="0.25">
      <c r="A8" s="63" t="s">
        <v>63</v>
      </c>
      <c r="B8" s="64" t="s">
        <v>405</v>
      </c>
      <c r="C8" s="55" t="s">
        <v>188</v>
      </c>
      <c r="D8" s="64" t="s">
        <v>292</v>
      </c>
      <c r="E8" s="65" t="s">
        <v>298</v>
      </c>
      <c r="F8" s="64" t="s">
        <v>299</v>
      </c>
      <c r="G8" s="64" t="s">
        <v>295</v>
      </c>
      <c r="H8" s="70" t="s">
        <v>300</v>
      </c>
      <c r="I8" s="65" t="s">
        <v>301</v>
      </c>
      <c r="J8" s="64" t="s">
        <v>107</v>
      </c>
      <c r="K8" s="88" t="s">
        <v>376</v>
      </c>
      <c r="L8" s="66">
        <v>5000000</v>
      </c>
      <c r="M8" s="64">
        <f t="shared" si="0"/>
        <v>2000000</v>
      </c>
      <c r="N8" s="64">
        <v>680000</v>
      </c>
      <c r="O8" s="64" t="s">
        <v>108</v>
      </c>
      <c r="P8" s="64" t="s">
        <v>292</v>
      </c>
      <c r="Q8" s="64" t="s">
        <v>288</v>
      </c>
      <c r="R8" s="65" t="s">
        <v>255</v>
      </c>
      <c r="S8" s="88" t="str">
        <f t="shared" si="1"/>
        <v>Ngày 02 tháng 01 năm 2015</v>
      </c>
      <c r="T8" s="65" t="s">
        <v>324</v>
      </c>
      <c r="U8" s="64"/>
      <c r="V8" s="64" t="str">
        <f t="shared" si="2"/>
        <v>Từ ngày: 02/01/2015</v>
      </c>
      <c r="W8" s="64">
        <v>7000000</v>
      </c>
      <c r="X8" s="64" t="str">
        <f>A8&amp;"/HĐLĐ2015"</f>
        <v>04/HĐLĐ2015</v>
      </c>
      <c r="Y8" s="66">
        <v>5000000</v>
      </c>
      <c r="Z8" s="65" t="s">
        <v>282</v>
      </c>
    </row>
    <row r="9" spans="1:26" ht="15.75" x14ac:dyDescent="0.25">
      <c r="A9" s="63" t="s">
        <v>64</v>
      </c>
      <c r="B9" s="55" t="s">
        <v>406</v>
      </c>
      <c r="C9" s="55" t="s">
        <v>114</v>
      </c>
      <c r="D9" s="56" t="s">
        <v>41</v>
      </c>
      <c r="E9" s="69" t="s">
        <v>189</v>
      </c>
      <c r="F9" s="64" t="s">
        <v>106</v>
      </c>
      <c r="G9" s="64" t="s">
        <v>162</v>
      </c>
      <c r="H9" s="70" t="s">
        <v>165</v>
      </c>
      <c r="I9" s="65" t="s">
        <v>218</v>
      </c>
      <c r="J9" s="64" t="s">
        <v>107</v>
      </c>
      <c r="K9" s="88" t="s">
        <v>377</v>
      </c>
      <c r="L9" s="66">
        <v>3317000</v>
      </c>
      <c r="M9" s="64">
        <f t="shared" si="0"/>
        <v>4683000</v>
      </c>
      <c r="N9" s="64">
        <v>680000</v>
      </c>
      <c r="O9" s="64" t="s">
        <v>108</v>
      </c>
      <c r="P9" s="64" t="s">
        <v>109</v>
      </c>
      <c r="Q9" s="64" t="s">
        <v>288</v>
      </c>
      <c r="R9" s="65" t="s">
        <v>255</v>
      </c>
      <c r="S9" s="88" t="str">
        <f t="shared" si="1"/>
        <v>Ngày 02 tháng 01 năm 2015</v>
      </c>
      <c r="T9" s="65" t="s">
        <v>324</v>
      </c>
      <c r="U9" s="64"/>
      <c r="V9" s="64" t="str">
        <f t="shared" si="2"/>
        <v>Từ ngày: 02/01/2015</v>
      </c>
      <c r="W9" s="64">
        <v>8000000</v>
      </c>
      <c r="X9" s="64" t="str">
        <f>A9&amp;"/HĐLĐ2015"</f>
        <v>05/HĐLĐ2015</v>
      </c>
      <c r="Y9" s="64"/>
      <c r="Z9" s="65"/>
    </row>
    <row r="10" spans="1:26" ht="15.75" x14ac:dyDescent="0.25">
      <c r="A10" s="63" t="s">
        <v>65</v>
      </c>
      <c r="B10" s="55" t="s">
        <v>407</v>
      </c>
      <c r="C10" s="55" t="s">
        <v>114</v>
      </c>
      <c r="D10" s="56" t="s">
        <v>42</v>
      </c>
      <c r="E10" s="69" t="s">
        <v>190</v>
      </c>
      <c r="F10" s="64" t="s">
        <v>110</v>
      </c>
      <c r="G10" s="64" t="s">
        <v>111</v>
      </c>
      <c r="H10" s="70" t="s">
        <v>166</v>
      </c>
      <c r="I10" s="65" t="s">
        <v>219</v>
      </c>
      <c r="J10" s="64" t="s">
        <v>107</v>
      </c>
      <c r="K10" s="88" t="s">
        <v>378</v>
      </c>
      <c r="L10" s="66">
        <v>3100000</v>
      </c>
      <c r="M10" s="64">
        <f t="shared" si="0"/>
        <v>4900000</v>
      </c>
      <c r="N10" s="64">
        <v>680000</v>
      </c>
      <c r="O10" s="64" t="s">
        <v>108</v>
      </c>
      <c r="P10" s="64" t="s">
        <v>42</v>
      </c>
      <c r="Q10" s="64" t="s">
        <v>288</v>
      </c>
      <c r="R10" s="65" t="s">
        <v>255</v>
      </c>
      <c r="S10" s="88" t="str">
        <f t="shared" si="1"/>
        <v>Ngày 02 tháng 01 năm 2015</v>
      </c>
      <c r="T10" s="65" t="s">
        <v>324</v>
      </c>
      <c r="U10" s="64"/>
      <c r="V10" s="64" t="str">
        <f t="shared" si="2"/>
        <v>Từ ngày: 02/01/2015</v>
      </c>
      <c r="W10" s="64">
        <v>8000000</v>
      </c>
      <c r="X10" s="64" t="str">
        <f t="shared" ref="X10:X45" si="3">A10&amp;"/HĐLĐ2015"</f>
        <v>06/HĐLĐ2015</v>
      </c>
      <c r="Y10" s="64"/>
      <c r="Z10" s="65"/>
    </row>
    <row r="11" spans="1:26" ht="15.75" x14ac:dyDescent="0.25">
      <c r="A11" s="63" t="s">
        <v>66</v>
      </c>
      <c r="B11" s="55" t="s">
        <v>408</v>
      </c>
      <c r="C11" s="55" t="s">
        <v>114</v>
      </c>
      <c r="D11" s="56" t="s">
        <v>42</v>
      </c>
      <c r="E11" s="69" t="s">
        <v>191</v>
      </c>
      <c r="F11" s="64" t="s">
        <v>112</v>
      </c>
      <c r="G11" s="64" t="s">
        <v>113</v>
      </c>
      <c r="H11" s="70" t="s">
        <v>167</v>
      </c>
      <c r="I11" s="65" t="s">
        <v>220</v>
      </c>
      <c r="J11" s="64" t="s">
        <v>107</v>
      </c>
      <c r="K11" s="88">
        <v>8366864101</v>
      </c>
      <c r="L11" s="66">
        <v>3100000</v>
      </c>
      <c r="M11" s="64">
        <f t="shared" si="0"/>
        <v>3900000</v>
      </c>
      <c r="N11" s="64">
        <v>680000</v>
      </c>
      <c r="O11" s="64" t="s">
        <v>108</v>
      </c>
      <c r="P11" s="64" t="s">
        <v>42</v>
      </c>
      <c r="Q11" s="64" t="s">
        <v>288</v>
      </c>
      <c r="R11" s="65" t="s">
        <v>255</v>
      </c>
      <c r="S11" s="88" t="str">
        <f t="shared" si="1"/>
        <v>Ngày 02 tháng 01 năm 2015</v>
      </c>
      <c r="T11" s="65" t="s">
        <v>324</v>
      </c>
      <c r="U11" s="64"/>
      <c r="V11" s="64" t="str">
        <f t="shared" si="2"/>
        <v>Từ ngày: 02/01/2015</v>
      </c>
      <c r="W11" s="64">
        <v>7000000</v>
      </c>
      <c r="X11" s="64" t="str">
        <f t="shared" si="3"/>
        <v>07/HĐLĐ2015</v>
      </c>
      <c r="Y11" s="64"/>
      <c r="Z11" s="65"/>
    </row>
    <row r="12" spans="1:26" ht="15.75" x14ac:dyDescent="0.25">
      <c r="A12" s="63" t="s">
        <v>67</v>
      </c>
      <c r="B12" s="55" t="s">
        <v>409</v>
      </c>
      <c r="C12" s="55" t="s">
        <v>188</v>
      </c>
      <c r="D12" s="56" t="s">
        <v>43</v>
      </c>
      <c r="E12" s="69" t="s">
        <v>192</v>
      </c>
      <c r="F12" s="64" t="s">
        <v>115</v>
      </c>
      <c r="G12" s="64" t="s">
        <v>115</v>
      </c>
      <c r="H12" s="71">
        <v>173216761</v>
      </c>
      <c r="I12" s="65" t="s">
        <v>221</v>
      </c>
      <c r="J12" s="64" t="s">
        <v>116</v>
      </c>
      <c r="K12" s="88" t="s">
        <v>379</v>
      </c>
      <c r="L12" s="66">
        <v>3100000</v>
      </c>
      <c r="M12" s="64">
        <f t="shared" si="0"/>
        <v>3900000</v>
      </c>
      <c r="N12" s="64">
        <v>680000</v>
      </c>
      <c r="O12" s="64" t="s">
        <v>108</v>
      </c>
      <c r="P12" s="64" t="s">
        <v>43</v>
      </c>
      <c r="Q12" s="64" t="s">
        <v>288</v>
      </c>
      <c r="R12" s="65" t="s">
        <v>255</v>
      </c>
      <c r="S12" s="88" t="str">
        <f t="shared" si="1"/>
        <v>Ngày 02 tháng 01 năm 2015</v>
      </c>
      <c r="T12" s="65" t="s">
        <v>324</v>
      </c>
      <c r="U12" s="64"/>
      <c r="V12" s="64" t="str">
        <f t="shared" si="2"/>
        <v>Từ ngày: 02/01/2015</v>
      </c>
      <c r="W12" s="64">
        <v>7000000</v>
      </c>
      <c r="X12" s="64" t="str">
        <f t="shared" si="3"/>
        <v>08/HĐLĐ2015</v>
      </c>
      <c r="Y12" s="64">
        <v>4000000</v>
      </c>
      <c r="Z12" s="65" t="s">
        <v>282</v>
      </c>
    </row>
    <row r="13" spans="1:26" ht="15.75" x14ac:dyDescent="0.25">
      <c r="A13" s="63" t="s">
        <v>68</v>
      </c>
      <c r="B13" s="55" t="s">
        <v>405</v>
      </c>
      <c r="C13" s="55" t="s">
        <v>188</v>
      </c>
      <c r="D13" s="56" t="s">
        <v>44</v>
      </c>
      <c r="E13" s="69" t="s">
        <v>193</v>
      </c>
      <c r="F13" s="64" t="s">
        <v>117</v>
      </c>
      <c r="G13" s="64" t="s">
        <v>117</v>
      </c>
      <c r="H13" s="71">
        <v>163222353</v>
      </c>
      <c r="I13" s="65" t="s">
        <v>222</v>
      </c>
      <c r="J13" s="64" t="s">
        <v>118</v>
      </c>
      <c r="K13" s="88">
        <v>8366864253</v>
      </c>
      <c r="L13" s="66">
        <v>3100000</v>
      </c>
      <c r="M13" s="64">
        <f t="shared" si="0"/>
        <v>3400000</v>
      </c>
      <c r="N13" s="64">
        <v>680000</v>
      </c>
      <c r="O13" s="64" t="s">
        <v>108</v>
      </c>
      <c r="P13" s="64" t="s">
        <v>44</v>
      </c>
      <c r="Q13" s="64" t="s">
        <v>288</v>
      </c>
      <c r="R13" s="65" t="s">
        <v>255</v>
      </c>
      <c r="S13" s="88" t="str">
        <f t="shared" si="1"/>
        <v>Ngày 02 tháng 01 năm 2015</v>
      </c>
      <c r="T13" s="65" t="s">
        <v>324</v>
      </c>
      <c r="U13" s="64"/>
      <c r="V13" s="64" t="str">
        <f t="shared" si="2"/>
        <v>Từ ngày: 02/01/2015</v>
      </c>
      <c r="W13" s="64">
        <v>6500000</v>
      </c>
      <c r="X13" s="64" t="str">
        <f t="shared" si="3"/>
        <v>09/HĐLĐ2015</v>
      </c>
      <c r="Y13" s="64"/>
      <c r="Z13" s="65"/>
    </row>
    <row r="14" spans="1:26" ht="15.75" x14ac:dyDescent="0.25">
      <c r="A14" s="63" t="s">
        <v>69</v>
      </c>
      <c r="B14" s="55" t="s">
        <v>406</v>
      </c>
      <c r="C14" s="55" t="s">
        <v>188</v>
      </c>
      <c r="D14" s="56" t="s">
        <v>45</v>
      </c>
      <c r="E14" s="69" t="s">
        <v>194</v>
      </c>
      <c r="F14" s="64" t="s">
        <v>124</v>
      </c>
      <c r="G14" s="64" t="s">
        <v>124</v>
      </c>
      <c r="H14" s="70" t="s">
        <v>168</v>
      </c>
      <c r="I14" s="65" t="s">
        <v>223</v>
      </c>
      <c r="J14" s="64" t="s">
        <v>107</v>
      </c>
      <c r="K14" s="88" t="s">
        <v>380</v>
      </c>
      <c r="L14" s="66">
        <v>3100000</v>
      </c>
      <c r="M14" s="64">
        <f t="shared" si="0"/>
        <v>3900000</v>
      </c>
      <c r="N14" s="64">
        <v>680000</v>
      </c>
      <c r="O14" s="64" t="s">
        <v>108</v>
      </c>
      <c r="P14" s="64" t="s">
        <v>45</v>
      </c>
      <c r="Q14" s="64" t="s">
        <v>288</v>
      </c>
      <c r="R14" s="65" t="s">
        <v>255</v>
      </c>
      <c r="S14" s="88" t="str">
        <f t="shared" si="1"/>
        <v>Ngày 02 tháng 01 năm 2015</v>
      </c>
      <c r="T14" s="65" t="s">
        <v>324</v>
      </c>
      <c r="U14" s="64"/>
      <c r="V14" s="64" t="str">
        <f t="shared" si="2"/>
        <v>Từ ngày: 02/01/2015</v>
      </c>
      <c r="W14" s="64">
        <v>7000000</v>
      </c>
      <c r="X14" s="64" t="str">
        <f t="shared" si="3"/>
        <v>10/HĐLĐ2015</v>
      </c>
      <c r="Y14" s="64"/>
      <c r="Z14" s="65"/>
    </row>
    <row r="15" spans="1:26" ht="15.75" x14ac:dyDescent="0.25">
      <c r="A15" s="63" t="s">
        <v>70</v>
      </c>
      <c r="B15" s="55" t="s">
        <v>407</v>
      </c>
      <c r="C15" s="55" t="s">
        <v>114</v>
      </c>
      <c r="D15" s="56" t="s">
        <v>47</v>
      </c>
      <c r="E15" s="69" t="s">
        <v>327</v>
      </c>
      <c r="F15" s="64" t="s">
        <v>125</v>
      </c>
      <c r="G15" s="64" t="s">
        <v>125</v>
      </c>
      <c r="H15" s="71">
        <v>125686250</v>
      </c>
      <c r="I15" s="65" t="s">
        <v>224</v>
      </c>
      <c r="J15" s="64" t="s">
        <v>126</v>
      </c>
      <c r="K15" s="88">
        <v>8366864214</v>
      </c>
      <c r="L15" s="66">
        <v>3100000</v>
      </c>
      <c r="M15" s="64">
        <f t="shared" si="0"/>
        <v>3900000</v>
      </c>
      <c r="N15" s="64">
        <v>680000</v>
      </c>
      <c r="O15" s="64" t="s">
        <v>108</v>
      </c>
      <c r="P15" s="64" t="s">
        <v>47</v>
      </c>
      <c r="Q15" s="64" t="s">
        <v>288</v>
      </c>
      <c r="R15" s="65" t="s">
        <v>255</v>
      </c>
      <c r="S15" s="88" t="str">
        <f t="shared" si="1"/>
        <v>Ngày 02 tháng 01 năm 2015</v>
      </c>
      <c r="T15" s="65" t="s">
        <v>324</v>
      </c>
      <c r="U15" s="64"/>
      <c r="V15" s="64" t="str">
        <f t="shared" si="2"/>
        <v>Từ ngày: 02/01/2015</v>
      </c>
      <c r="W15" s="64">
        <v>7000000</v>
      </c>
      <c r="X15" s="64" t="str">
        <f t="shared" si="3"/>
        <v>11/HĐLĐ2015</v>
      </c>
      <c r="Y15" s="64"/>
      <c r="Z15" s="65"/>
    </row>
    <row r="16" spans="1:26" ht="15.75" x14ac:dyDescent="0.25">
      <c r="A16" s="63" t="s">
        <v>71</v>
      </c>
      <c r="B16" s="55" t="s">
        <v>408</v>
      </c>
      <c r="C16" s="55" t="s">
        <v>188</v>
      </c>
      <c r="D16" s="56" t="s">
        <v>47</v>
      </c>
      <c r="E16" s="69" t="s">
        <v>127</v>
      </c>
      <c r="F16" s="64" t="s">
        <v>125</v>
      </c>
      <c r="G16" s="64" t="s">
        <v>125</v>
      </c>
      <c r="H16" s="71">
        <v>125668732</v>
      </c>
      <c r="I16" s="65" t="s">
        <v>225</v>
      </c>
      <c r="J16" s="64" t="s">
        <v>126</v>
      </c>
      <c r="K16" s="88">
        <v>8366864140</v>
      </c>
      <c r="L16" s="66">
        <v>3100000</v>
      </c>
      <c r="M16" s="64">
        <f t="shared" si="0"/>
        <v>3900000</v>
      </c>
      <c r="N16" s="64">
        <v>680000</v>
      </c>
      <c r="O16" s="64" t="s">
        <v>108</v>
      </c>
      <c r="P16" s="64" t="s">
        <v>47</v>
      </c>
      <c r="Q16" s="64" t="s">
        <v>288</v>
      </c>
      <c r="R16" s="65" t="s">
        <v>255</v>
      </c>
      <c r="S16" s="88" t="str">
        <f t="shared" si="1"/>
        <v>Ngày 02 tháng 01 năm 2015</v>
      </c>
      <c r="T16" s="65" t="s">
        <v>324</v>
      </c>
      <c r="U16" s="64"/>
      <c r="V16" s="64" t="str">
        <f t="shared" si="2"/>
        <v>Từ ngày: 02/01/2015</v>
      </c>
      <c r="W16" s="64">
        <v>7000000</v>
      </c>
      <c r="X16" s="64" t="str">
        <f t="shared" si="3"/>
        <v>12/HĐLĐ2015</v>
      </c>
      <c r="Y16" s="64"/>
      <c r="Z16" s="65"/>
    </row>
    <row r="17" spans="1:26" ht="15.75" x14ac:dyDescent="0.25">
      <c r="A17" s="63" t="s">
        <v>72</v>
      </c>
      <c r="B17" s="55" t="s">
        <v>409</v>
      </c>
      <c r="C17" s="55" t="s">
        <v>188</v>
      </c>
      <c r="D17" s="56" t="s">
        <v>48</v>
      </c>
      <c r="E17" s="69" t="s">
        <v>195</v>
      </c>
      <c r="F17" s="64" t="s">
        <v>128</v>
      </c>
      <c r="G17" s="64" t="s">
        <v>129</v>
      </c>
      <c r="H17" s="70" t="s">
        <v>169</v>
      </c>
      <c r="I17" s="65" t="s">
        <v>226</v>
      </c>
      <c r="J17" s="64" t="s">
        <v>107</v>
      </c>
      <c r="K17" s="88" t="s">
        <v>381</v>
      </c>
      <c r="L17" s="66">
        <v>3100000</v>
      </c>
      <c r="M17" s="64">
        <f t="shared" si="0"/>
        <v>3900000</v>
      </c>
      <c r="N17" s="64">
        <v>680000</v>
      </c>
      <c r="O17" s="64" t="s">
        <v>108</v>
      </c>
      <c r="P17" s="64" t="s">
        <v>48</v>
      </c>
      <c r="Q17" s="64" t="s">
        <v>288</v>
      </c>
      <c r="R17" s="65" t="s">
        <v>255</v>
      </c>
      <c r="S17" s="88" t="str">
        <f t="shared" si="1"/>
        <v>Ngày 02 tháng 01 năm 2015</v>
      </c>
      <c r="T17" s="65" t="s">
        <v>324</v>
      </c>
      <c r="U17" s="64"/>
      <c r="V17" s="64" t="str">
        <f t="shared" si="2"/>
        <v>Từ ngày: 02/01/2015</v>
      </c>
      <c r="W17" s="64">
        <v>7000000</v>
      </c>
      <c r="X17" s="64" t="str">
        <f t="shared" si="3"/>
        <v>13/HĐLĐ2015</v>
      </c>
      <c r="Y17" s="64"/>
      <c r="Z17" s="65"/>
    </row>
    <row r="18" spans="1:26" ht="15.75" x14ac:dyDescent="0.25">
      <c r="A18" s="63" t="s">
        <v>73</v>
      </c>
      <c r="B18" s="55" t="s">
        <v>405</v>
      </c>
      <c r="C18" s="55" t="s">
        <v>114</v>
      </c>
      <c r="D18" s="56" t="s">
        <v>49</v>
      </c>
      <c r="E18" s="69" t="s">
        <v>196</v>
      </c>
      <c r="F18" s="64" t="s">
        <v>130</v>
      </c>
      <c r="G18" s="64" t="s">
        <v>131</v>
      </c>
      <c r="H18" s="70" t="s">
        <v>170</v>
      </c>
      <c r="I18" s="65" t="s">
        <v>227</v>
      </c>
      <c r="J18" s="67" t="s">
        <v>107</v>
      </c>
      <c r="K18" s="88" t="s">
        <v>382</v>
      </c>
      <c r="L18" s="66">
        <v>3100000</v>
      </c>
      <c r="M18" s="64">
        <f t="shared" si="0"/>
        <v>3900000</v>
      </c>
      <c r="N18" s="64">
        <v>680000</v>
      </c>
      <c r="O18" s="64" t="s">
        <v>108</v>
      </c>
      <c r="P18" s="64" t="s">
        <v>49</v>
      </c>
      <c r="Q18" s="64" t="s">
        <v>288</v>
      </c>
      <c r="R18" s="65" t="s">
        <v>255</v>
      </c>
      <c r="S18" s="88" t="str">
        <f t="shared" si="1"/>
        <v>Ngày 02 tháng 01 năm 2015</v>
      </c>
      <c r="T18" s="65" t="s">
        <v>324</v>
      </c>
      <c r="U18" s="64"/>
      <c r="V18" s="64" t="str">
        <f t="shared" si="2"/>
        <v>Từ ngày: 02/01/2015</v>
      </c>
      <c r="W18" s="64">
        <v>7000000</v>
      </c>
      <c r="X18" s="64" t="str">
        <f t="shared" si="3"/>
        <v>14/HĐLĐ2015</v>
      </c>
      <c r="Y18" s="64"/>
      <c r="Z18" s="65"/>
    </row>
    <row r="19" spans="1:26" ht="15.75" x14ac:dyDescent="0.25">
      <c r="A19" s="63" t="s">
        <v>74</v>
      </c>
      <c r="B19" s="55" t="s">
        <v>406</v>
      </c>
      <c r="C19" s="55" t="s">
        <v>114</v>
      </c>
      <c r="D19" s="56" t="s">
        <v>50</v>
      </c>
      <c r="E19" s="69" t="s">
        <v>197</v>
      </c>
      <c r="F19" s="64" t="s">
        <v>132</v>
      </c>
      <c r="G19" s="64" t="s">
        <v>133</v>
      </c>
      <c r="H19" s="70" t="s">
        <v>171</v>
      </c>
      <c r="I19" s="65" t="s">
        <v>228</v>
      </c>
      <c r="J19" s="67" t="s">
        <v>107</v>
      </c>
      <c r="K19" s="88" t="s">
        <v>383</v>
      </c>
      <c r="L19" s="66">
        <v>3100000</v>
      </c>
      <c r="M19" s="64">
        <f t="shared" si="0"/>
        <v>2900000</v>
      </c>
      <c r="N19" s="64">
        <v>680000</v>
      </c>
      <c r="O19" s="64" t="s">
        <v>108</v>
      </c>
      <c r="P19" s="64" t="s">
        <v>50</v>
      </c>
      <c r="Q19" s="64" t="s">
        <v>288</v>
      </c>
      <c r="R19" s="65" t="s">
        <v>255</v>
      </c>
      <c r="S19" s="88" t="str">
        <f t="shared" si="1"/>
        <v>Ngày 02 tháng 01 năm 2015</v>
      </c>
      <c r="T19" s="65" t="s">
        <v>324</v>
      </c>
      <c r="U19" s="64"/>
      <c r="V19" s="64" t="str">
        <f t="shared" si="2"/>
        <v>Từ ngày: 02/01/2015</v>
      </c>
      <c r="W19" s="64">
        <v>6000000</v>
      </c>
      <c r="X19" s="64" t="str">
        <f t="shared" si="3"/>
        <v>15/HĐLĐ2015</v>
      </c>
      <c r="Y19" s="64"/>
      <c r="Z19" s="65"/>
    </row>
    <row r="20" spans="1:26" ht="15.75" x14ac:dyDescent="0.25">
      <c r="A20" s="63" t="s">
        <v>75</v>
      </c>
      <c r="B20" s="55" t="s">
        <v>407</v>
      </c>
      <c r="C20" s="55" t="s">
        <v>114</v>
      </c>
      <c r="D20" s="56" t="s">
        <v>50</v>
      </c>
      <c r="E20" s="69" t="s">
        <v>198</v>
      </c>
      <c r="F20" s="64" t="s">
        <v>134</v>
      </c>
      <c r="G20" s="64" t="s">
        <v>135</v>
      </c>
      <c r="H20" s="70" t="s">
        <v>172</v>
      </c>
      <c r="I20" s="65" t="s">
        <v>229</v>
      </c>
      <c r="J20" s="67" t="s">
        <v>107</v>
      </c>
      <c r="K20" s="88" t="s">
        <v>384</v>
      </c>
      <c r="L20" s="66">
        <v>3100000</v>
      </c>
      <c r="M20" s="64">
        <f t="shared" si="0"/>
        <v>2900000</v>
      </c>
      <c r="N20" s="64">
        <v>680000</v>
      </c>
      <c r="O20" s="64" t="s">
        <v>108</v>
      </c>
      <c r="P20" s="64" t="s">
        <v>50</v>
      </c>
      <c r="Q20" s="64" t="s">
        <v>288</v>
      </c>
      <c r="R20" s="65" t="s">
        <v>255</v>
      </c>
      <c r="S20" s="88" t="str">
        <f t="shared" si="1"/>
        <v>Ngày 02 tháng 01 năm 2015</v>
      </c>
      <c r="T20" s="65" t="s">
        <v>324</v>
      </c>
      <c r="U20" s="64"/>
      <c r="V20" s="64" t="str">
        <f t="shared" si="2"/>
        <v>Từ ngày: 02/01/2015</v>
      </c>
      <c r="W20" s="64">
        <v>6000000</v>
      </c>
      <c r="X20" s="64" t="str">
        <f t="shared" si="3"/>
        <v>16/HĐLĐ2015</v>
      </c>
      <c r="Y20" s="64"/>
      <c r="Z20" s="65"/>
    </row>
    <row r="21" spans="1:26" ht="15.75" x14ac:dyDescent="0.25">
      <c r="A21" s="63" t="s">
        <v>76</v>
      </c>
      <c r="B21" s="55" t="s">
        <v>408</v>
      </c>
      <c r="C21" s="55" t="s">
        <v>114</v>
      </c>
      <c r="D21" s="57" t="s">
        <v>51</v>
      </c>
      <c r="E21" s="69" t="s">
        <v>199</v>
      </c>
      <c r="F21" s="64" t="s">
        <v>97</v>
      </c>
      <c r="G21" s="64" t="s">
        <v>99</v>
      </c>
      <c r="H21" s="71">
        <v>135404867</v>
      </c>
      <c r="I21" s="65" t="s">
        <v>230</v>
      </c>
      <c r="J21" s="64" t="s">
        <v>100</v>
      </c>
      <c r="K21" s="88" t="s">
        <v>385</v>
      </c>
      <c r="L21" s="66">
        <v>3317000</v>
      </c>
      <c r="M21" s="64">
        <f t="shared" si="0"/>
        <v>4683000</v>
      </c>
      <c r="N21" s="64">
        <v>680000</v>
      </c>
      <c r="O21" s="64" t="s">
        <v>102</v>
      </c>
      <c r="P21" s="64" t="s">
        <v>51</v>
      </c>
      <c r="Q21" s="64" t="s">
        <v>288</v>
      </c>
      <c r="R21" s="65" t="s">
        <v>255</v>
      </c>
      <c r="S21" s="88" t="str">
        <f t="shared" si="1"/>
        <v>Ngày 02 tháng 01 năm 2015</v>
      </c>
      <c r="T21" s="65" t="s">
        <v>324</v>
      </c>
      <c r="U21" s="64"/>
      <c r="V21" s="64" t="str">
        <f t="shared" si="2"/>
        <v>Từ ngày: 02/01/2015</v>
      </c>
      <c r="W21" s="64">
        <v>8000000</v>
      </c>
      <c r="X21" s="64" t="str">
        <f t="shared" si="3"/>
        <v>17/HĐLĐ2015</v>
      </c>
      <c r="Y21" s="64">
        <v>3317000</v>
      </c>
      <c r="Z21" s="65" t="s">
        <v>282</v>
      </c>
    </row>
    <row r="22" spans="1:26" ht="15.75" x14ac:dyDescent="0.25">
      <c r="A22" s="63" t="s">
        <v>77</v>
      </c>
      <c r="B22" s="55" t="s">
        <v>409</v>
      </c>
      <c r="C22" s="55" t="s">
        <v>114</v>
      </c>
      <c r="D22" s="57" t="s">
        <v>52</v>
      </c>
      <c r="E22" s="69" t="s">
        <v>200</v>
      </c>
      <c r="F22" s="64" t="s">
        <v>136</v>
      </c>
      <c r="G22" s="64" t="s">
        <v>136</v>
      </c>
      <c r="H22" s="70" t="s">
        <v>173</v>
      </c>
      <c r="I22" s="65" t="s">
        <v>231</v>
      </c>
      <c r="J22" s="67" t="s">
        <v>107</v>
      </c>
      <c r="K22" s="88" t="s">
        <v>386</v>
      </c>
      <c r="L22" s="66">
        <v>3100000</v>
      </c>
      <c r="M22" s="64">
        <f t="shared" si="0"/>
        <v>4400000</v>
      </c>
      <c r="N22" s="64">
        <v>680000</v>
      </c>
      <c r="O22" s="64" t="s">
        <v>102</v>
      </c>
      <c r="P22" s="64" t="s">
        <v>52</v>
      </c>
      <c r="Q22" s="64" t="s">
        <v>288</v>
      </c>
      <c r="R22" s="65" t="s">
        <v>255</v>
      </c>
      <c r="S22" s="88" t="str">
        <f t="shared" si="1"/>
        <v>Ngày 02 tháng 01 năm 2015</v>
      </c>
      <c r="T22" s="65" t="s">
        <v>324</v>
      </c>
      <c r="U22" s="64"/>
      <c r="V22" s="64" t="str">
        <f t="shared" si="2"/>
        <v>Từ ngày: 02/01/2015</v>
      </c>
      <c r="W22" s="64">
        <v>7500000</v>
      </c>
      <c r="X22" s="64" t="str">
        <f t="shared" si="3"/>
        <v>18/HĐLĐ2015</v>
      </c>
      <c r="Y22" s="64"/>
      <c r="Z22" s="65"/>
    </row>
    <row r="23" spans="1:26" ht="15.75" x14ac:dyDescent="0.25">
      <c r="A23" s="63" t="s">
        <v>78</v>
      </c>
      <c r="B23" s="55" t="s">
        <v>408</v>
      </c>
      <c r="C23" s="55" t="s">
        <v>188</v>
      </c>
      <c r="D23" s="57" t="s">
        <v>53</v>
      </c>
      <c r="E23" s="69" t="s">
        <v>201</v>
      </c>
      <c r="F23" s="64" t="s">
        <v>137</v>
      </c>
      <c r="G23" s="64" t="s">
        <v>138</v>
      </c>
      <c r="H23" s="70" t="s">
        <v>174</v>
      </c>
      <c r="I23" s="65" t="s">
        <v>232</v>
      </c>
      <c r="J23" s="67" t="s">
        <v>107</v>
      </c>
      <c r="K23" s="88" t="s">
        <v>387</v>
      </c>
      <c r="L23" s="66">
        <v>3100000</v>
      </c>
      <c r="M23" s="64">
        <f t="shared" si="0"/>
        <v>3900000</v>
      </c>
      <c r="N23" s="64">
        <v>680000</v>
      </c>
      <c r="O23" s="64" t="s">
        <v>102</v>
      </c>
      <c r="P23" s="64" t="s">
        <v>53</v>
      </c>
      <c r="Q23" s="64" t="s">
        <v>288</v>
      </c>
      <c r="R23" s="65" t="s">
        <v>255</v>
      </c>
      <c r="S23" s="88" t="str">
        <f t="shared" si="1"/>
        <v>Ngày 02 tháng 01 năm 2015</v>
      </c>
      <c r="T23" s="65" t="s">
        <v>324</v>
      </c>
      <c r="U23" s="64"/>
      <c r="V23" s="64" t="str">
        <f t="shared" si="2"/>
        <v>Từ ngày: 02/01/2015</v>
      </c>
      <c r="W23" s="64">
        <v>7000000</v>
      </c>
      <c r="X23" s="64" t="str">
        <f t="shared" si="3"/>
        <v>19/HĐLĐ2015</v>
      </c>
      <c r="Y23" s="64"/>
      <c r="Z23" s="65"/>
    </row>
    <row r="24" spans="1:26" ht="15.75" x14ac:dyDescent="0.25">
      <c r="A24" s="63" t="s">
        <v>79</v>
      </c>
      <c r="B24" s="55" t="s">
        <v>410</v>
      </c>
      <c r="C24" s="55" t="s">
        <v>114</v>
      </c>
      <c r="D24" s="57" t="s">
        <v>52</v>
      </c>
      <c r="E24" s="69" t="s">
        <v>202</v>
      </c>
      <c r="F24" s="64" t="s">
        <v>137</v>
      </c>
      <c r="G24" s="64" t="s">
        <v>137</v>
      </c>
      <c r="H24" s="70" t="s">
        <v>175</v>
      </c>
      <c r="I24" s="65" t="s">
        <v>233</v>
      </c>
      <c r="J24" s="67" t="s">
        <v>107</v>
      </c>
      <c r="K24" s="88" t="s">
        <v>388</v>
      </c>
      <c r="L24" s="66">
        <v>3100000</v>
      </c>
      <c r="M24" s="64">
        <f t="shared" si="0"/>
        <v>4400000</v>
      </c>
      <c r="N24" s="64">
        <v>680000</v>
      </c>
      <c r="O24" s="64" t="s">
        <v>102</v>
      </c>
      <c r="P24" s="64" t="s">
        <v>52</v>
      </c>
      <c r="Q24" s="64" t="s">
        <v>288</v>
      </c>
      <c r="R24" s="65" t="s">
        <v>255</v>
      </c>
      <c r="S24" s="88" t="str">
        <f t="shared" si="1"/>
        <v>Ngày 02 tháng 01 năm 2015</v>
      </c>
      <c r="T24" s="65" t="s">
        <v>324</v>
      </c>
      <c r="U24" s="64"/>
      <c r="V24" s="64" t="str">
        <f t="shared" si="2"/>
        <v>Từ ngày: 02/01/2015</v>
      </c>
      <c r="W24" s="64">
        <v>7500000</v>
      </c>
      <c r="X24" s="64" t="str">
        <f t="shared" si="3"/>
        <v>20/HĐLĐ2015</v>
      </c>
      <c r="Y24" s="64">
        <v>3100000</v>
      </c>
      <c r="Z24" s="65" t="s">
        <v>282</v>
      </c>
    </row>
    <row r="25" spans="1:26" ht="15.75" x14ac:dyDescent="0.25">
      <c r="A25" s="63" t="s">
        <v>80</v>
      </c>
      <c r="B25" s="55" t="s">
        <v>411</v>
      </c>
      <c r="C25" s="55" t="s">
        <v>188</v>
      </c>
      <c r="D25" s="57" t="s">
        <v>53</v>
      </c>
      <c r="E25" s="69" t="s">
        <v>203</v>
      </c>
      <c r="F25" s="64" t="s">
        <v>139</v>
      </c>
      <c r="G25" s="64" t="s">
        <v>140</v>
      </c>
      <c r="H25" s="70" t="s">
        <v>176</v>
      </c>
      <c r="I25" s="65" t="s">
        <v>234</v>
      </c>
      <c r="J25" s="67" t="s">
        <v>107</v>
      </c>
      <c r="K25" s="88" t="s">
        <v>389</v>
      </c>
      <c r="L25" s="66">
        <v>3100000</v>
      </c>
      <c r="M25" s="64">
        <f t="shared" si="0"/>
        <v>3900000</v>
      </c>
      <c r="N25" s="64">
        <v>680000</v>
      </c>
      <c r="O25" s="64" t="s">
        <v>102</v>
      </c>
      <c r="P25" s="64" t="s">
        <v>53</v>
      </c>
      <c r="Q25" s="64" t="s">
        <v>288</v>
      </c>
      <c r="R25" s="65" t="s">
        <v>255</v>
      </c>
      <c r="S25" s="88" t="str">
        <f t="shared" si="1"/>
        <v>Ngày 02 tháng 01 năm 2015</v>
      </c>
      <c r="T25" s="65" t="s">
        <v>324</v>
      </c>
      <c r="U25" s="64"/>
      <c r="V25" s="64" t="str">
        <f t="shared" si="2"/>
        <v>Từ ngày: 02/01/2015</v>
      </c>
      <c r="W25" s="64">
        <v>7000000</v>
      </c>
      <c r="X25" s="64" t="str">
        <f t="shared" si="3"/>
        <v>21/HĐLĐ2015</v>
      </c>
      <c r="Y25" s="64"/>
      <c r="Z25" s="65"/>
    </row>
    <row r="26" spans="1:26" ht="15.75" x14ac:dyDescent="0.25">
      <c r="A26" s="63" t="s">
        <v>81</v>
      </c>
      <c r="B26" s="55" t="s">
        <v>412</v>
      </c>
      <c r="C26" s="55" t="s">
        <v>188</v>
      </c>
      <c r="D26" s="57" t="s">
        <v>53</v>
      </c>
      <c r="E26" s="69" t="s">
        <v>204</v>
      </c>
      <c r="F26" s="64" t="s">
        <v>141</v>
      </c>
      <c r="G26" s="64" t="s">
        <v>141</v>
      </c>
      <c r="H26" s="71">
        <v>187309758</v>
      </c>
      <c r="I26" s="65" t="s">
        <v>235</v>
      </c>
      <c r="J26" s="67" t="s">
        <v>142</v>
      </c>
      <c r="K26" s="88" t="s">
        <v>390</v>
      </c>
      <c r="L26" s="66">
        <v>3100000</v>
      </c>
      <c r="M26" s="64">
        <f t="shared" si="0"/>
        <v>3900000</v>
      </c>
      <c r="N26" s="64">
        <v>680000</v>
      </c>
      <c r="O26" s="64" t="s">
        <v>102</v>
      </c>
      <c r="P26" s="64" t="s">
        <v>53</v>
      </c>
      <c r="Q26" s="64" t="s">
        <v>288</v>
      </c>
      <c r="R26" s="65" t="s">
        <v>255</v>
      </c>
      <c r="S26" s="88" t="str">
        <f t="shared" si="1"/>
        <v>Ngày 02 tháng 01 năm 2015</v>
      </c>
      <c r="T26" s="65" t="s">
        <v>324</v>
      </c>
      <c r="U26" s="64"/>
      <c r="V26" s="64" t="str">
        <f t="shared" si="2"/>
        <v>Từ ngày: 02/01/2015</v>
      </c>
      <c r="W26" s="64">
        <v>7000000</v>
      </c>
      <c r="X26" s="64" t="str">
        <f t="shared" si="3"/>
        <v>22/HĐLĐ2015</v>
      </c>
      <c r="Y26" s="64"/>
      <c r="Z26" s="65"/>
    </row>
    <row r="27" spans="1:26" ht="15.75" x14ac:dyDescent="0.25">
      <c r="A27" s="63" t="s">
        <v>82</v>
      </c>
      <c r="B27" s="55" t="s">
        <v>413</v>
      </c>
      <c r="C27" s="55" t="s">
        <v>188</v>
      </c>
      <c r="D27" s="57" t="s">
        <v>53</v>
      </c>
      <c r="E27" s="69" t="s">
        <v>205</v>
      </c>
      <c r="F27" s="64" t="s">
        <v>145</v>
      </c>
      <c r="G27" s="64" t="s">
        <v>146</v>
      </c>
      <c r="H27" s="71">
        <v>152260596</v>
      </c>
      <c r="I27" s="65" t="s">
        <v>236</v>
      </c>
      <c r="J27" s="67" t="s">
        <v>123</v>
      </c>
      <c r="K27" s="88">
        <v>8366864020</v>
      </c>
      <c r="L27" s="66">
        <v>3100000</v>
      </c>
      <c r="M27" s="64">
        <f t="shared" si="0"/>
        <v>3900000</v>
      </c>
      <c r="N27" s="64">
        <v>680000</v>
      </c>
      <c r="O27" s="64" t="s">
        <v>102</v>
      </c>
      <c r="P27" s="64" t="s">
        <v>53</v>
      </c>
      <c r="Q27" s="64" t="s">
        <v>288</v>
      </c>
      <c r="R27" s="65" t="s">
        <v>255</v>
      </c>
      <c r="S27" s="88" t="str">
        <f t="shared" si="1"/>
        <v>Ngày 02 tháng 01 năm 2015</v>
      </c>
      <c r="T27" s="65" t="s">
        <v>324</v>
      </c>
      <c r="U27" s="64"/>
      <c r="V27" s="64" t="str">
        <f t="shared" si="2"/>
        <v>Từ ngày: 02/01/2015</v>
      </c>
      <c r="W27" s="64">
        <v>7000000</v>
      </c>
      <c r="X27" s="64" t="str">
        <f t="shared" si="3"/>
        <v>23/HĐLĐ2015</v>
      </c>
      <c r="Y27" s="64">
        <v>3100000</v>
      </c>
      <c r="Z27" s="65" t="s">
        <v>282</v>
      </c>
    </row>
    <row r="28" spans="1:26" ht="15.75" x14ac:dyDescent="0.25">
      <c r="A28" s="63" t="s">
        <v>83</v>
      </c>
      <c r="B28" s="55" t="s">
        <v>414</v>
      </c>
      <c r="C28" s="55" t="s">
        <v>114</v>
      </c>
      <c r="D28" s="57" t="s">
        <v>53</v>
      </c>
      <c r="E28" s="69" t="s">
        <v>185</v>
      </c>
      <c r="F28" s="64" t="s">
        <v>124</v>
      </c>
      <c r="G28" s="64" t="s">
        <v>186</v>
      </c>
      <c r="H28" s="70" t="s">
        <v>187</v>
      </c>
      <c r="I28" s="65" t="s">
        <v>237</v>
      </c>
      <c r="J28" s="67" t="s">
        <v>107</v>
      </c>
      <c r="K28" s="88" t="s">
        <v>391</v>
      </c>
      <c r="L28" s="66">
        <v>3100000</v>
      </c>
      <c r="M28" s="64">
        <f t="shared" si="0"/>
        <v>3900000</v>
      </c>
      <c r="N28" s="64">
        <v>680000</v>
      </c>
      <c r="O28" s="64" t="s">
        <v>102</v>
      </c>
      <c r="P28" s="64" t="s">
        <v>53</v>
      </c>
      <c r="Q28" s="64" t="s">
        <v>288</v>
      </c>
      <c r="R28" s="65" t="s">
        <v>255</v>
      </c>
      <c r="S28" s="88" t="str">
        <f t="shared" si="1"/>
        <v>Ngày 02 tháng 01 năm 2015</v>
      </c>
      <c r="T28" s="65" t="s">
        <v>324</v>
      </c>
      <c r="U28" s="64"/>
      <c r="V28" s="64" t="str">
        <f t="shared" si="2"/>
        <v>Từ ngày: 02/01/2015</v>
      </c>
      <c r="W28" s="64">
        <v>7000000</v>
      </c>
      <c r="X28" s="64" t="str">
        <f t="shared" si="3"/>
        <v>24/HĐLĐ2015</v>
      </c>
      <c r="Y28" s="64"/>
      <c r="Z28" s="65"/>
    </row>
    <row r="29" spans="1:26" ht="15.75" x14ac:dyDescent="0.25">
      <c r="A29" s="63" t="s">
        <v>84</v>
      </c>
      <c r="B29" s="58" t="s">
        <v>415</v>
      </c>
      <c r="C29" s="55" t="s">
        <v>114</v>
      </c>
      <c r="D29" s="57" t="s">
        <v>52</v>
      </c>
      <c r="E29" s="69" t="s">
        <v>206</v>
      </c>
      <c r="F29" s="64" t="s">
        <v>125</v>
      </c>
      <c r="G29" s="64" t="s">
        <v>147</v>
      </c>
      <c r="H29" s="71">
        <v>125393146</v>
      </c>
      <c r="I29" s="65" t="s">
        <v>238</v>
      </c>
      <c r="J29" s="67" t="s">
        <v>126</v>
      </c>
      <c r="K29" s="88">
        <v>8366864126</v>
      </c>
      <c r="L29" s="66">
        <v>3100000</v>
      </c>
      <c r="M29" s="64">
        <f t="shared" si="0"/>
        <v>4400000</v>
      </c>
      <c r="N29" s="64">
        <v>680000</v>
      </c>
      <c r="O29" s="64" t="s">
        <v>102</v>
      </c>
      <c r="P29" s="64" t="s">
        <v>52</v>
      </c>
      <c r="Q29" s="64" t="s">
        <v>288</v>
      </c>
      <c r="R29" s="65" t="s">
        <v>255</v>
      </c>
      <c r="S29" s="88" t="str">
        <f t="shared" si="1"/>
        <v>Ngày 02 tháng 01 năm 2015</v>
      </c>
      <c r="T29" s="65" t="s">
        <v>324</v>
      </c>
      <c r="U29" s="64"/>
      <c r="V29" s="64" t="str">
        <f t="shared" si="2"/>
        <v>Từ ngày: 02/01/2015</v>
      </c>
      <c r="W29" s="64">
        <v>7500000</v>
      </c>
      <c r="X29" s="64" t="str">
        <f t="shared" si="3"/>
        <v>25/HĐLĐ2015</v>
      </c>
      <c r="Y29" s="64"/>
      <c r="Z29" s="65"/>
    </row>
    <row r="30" spans="1:26" ht="15.75" x14ac:dyDescent="0.25">
      <c r="A30" s="63" t="s">
        <v>85</v>
      </c>
      <c r="B30" s="58" t="s">
        <v>416</v>
      </c>
      <c r="C30" s="55" t="s">
        <v>114</v>
      </c>
      <c r="D30" s="59" t="s">
        <v>53</v>
      </c>
      <c r="E30" s="69" t="s">
        <v>207</v>
      </c>
      <c r="F30" s="64" t="s">
        <v>125</v>
      </c>
      <c r="G30" s="64" t="s">
        <v>148</v>
      </c>
      <c r="H30" s="71">
        <v>125407002</v>
      </c>
      <c r="I30" s="65" t="s">
        <v>239</v>
      </c>
      <c r="J30" s="67" t="s">
        <v>126</v>
      </c>
      <c r="K30" s="88">
        <v>8366864006</v>
      </c>
      <c r="L30" s="66">
        <v>3100000</v>
      </c>
      <c r="M30" s="64">
        <f t="shared" si="0"/>
        <v>3900000</v>
      </c>
      <c r="N30" s="64">
        <v>680000</v>
      </c>
      <c r="O30" s="64" t="s">
        <v>102</v>
      </c>
      <c r="P30" s="64" t="s">
        <v>53</v>
      </c>
      <c r="Q30" s="64" t="s">
        <v>288</v>
      </c>
      <c r="R30" s="65" t="s">
        <v>255</v>
      </c>
      <c r="S30" s="88" t="str">
        <f t="shared" si="1"/>
        <v>Ngày 02 tháng 01 năm 2015</v>
      </c>
      <c r="T30" s="65" t="s">
        <v>324</v>
      </c>
      <c r="U30" s="64"/>
      <c r="V30" s="64" t="str">
        <f t="shared" si="2"/>
        <v>Từ ngày: 02/01/2015</v>
      </c>
      <c r="W30" s="64">
        <v>7000000</v>
      </c>
      <c r="X30" s="64" t="str">
        <f t="shared" si="3"/>
        <v>26/HĐLĐ2015</v>
      </c>
      <c r="Y30" s="64"/>
      <c r="Z30" s="65"/>
    </row>
    <row r="31" spans="1:26" ht="15.75" x14ac:dyDescent="0.25">
      <c r="A31" s="63" t="s">
        <v>86</v>
      </c>
      <c r="B31" s="58" t="s">
        <v>417</v>
      </c>
      <c r="C31" s="55" t="s">
        <v>114</v>
      </c>
      <c r="D31" s="59" t="s">
        <v>53</v>
      </c>
      <c r="E31" s="69" t="s">
        <v>127</v>
      </c>
      <c r="F31" s="64" t="s">
        <v>125</v>
      </c>
      <c r="G31" s="64" t="s">
        <v>125</v>
      </c>
      <c r="H31" s="71">
        <v>125685660</v>
      </c>
      <c r="I31" s="65" t="s">
        <v>240</v>
      </c>
      <c r="J31" s="67" t="s">
        <v>126</v>
      </c>
      <c r="K31" s="88" t="s">
        <v>392</v>
      </c>
      <c r="L31" s="66">
        <v>3100000</v>
      </c>
      <c r="M31" s="64">
        <f t="shared" si="0"/>
        <v>3900000</v>
      </c>
      <c r="N31" s="64">
        <v>680000</v>
      </c>
      <c r="O31" s="64" t="s">
        <v>102</v>
      </c>
      <c r="P31" s="64" t="s">
        <v>53</v>
      </c>
      <c r="Q31" s="64" t="s">
        <v>288</v>
      </c>
      <c r="R31" s="65" t="s">
        <v>255</v>
      </c>
      <c r="S31" s="88" t="str">
        <f t="shared" si="1"/>
        <v>Ngày 02 tháng 01 năm 2015</v>
      </c>
      <c r="T31" s="65" t="s">
        <v>324</v>
      </c>
      <c r="U31" s="64"/>
      <c r="V31" s="64" t="str">
        <f t="shared" si="2"/>
        <v>Từ ngày: 02/01/2015</v>
      </c>
      <c r="W31" s="64">
        <v>7000000</v>
      </c>
      <c r="X31" s="64" t="str">
        <f t="shared" si="3"/>
        <v>27/HĐLĐ2015</v>
      </c>
      <c r="Y31" s="64"/>
      <c r="Z31" s="65"/>
    </row>
    <row r="32" spans="1:26" ht="15.75" x14ac:dyDescent="0.25">
      <c r="A32" s="63" t="s">
        <v>87</v>
      </c>
      <c r="B32" s="55" t="s">
        <v>418</v>
      </c>
      <c r="C32" s="55" t="s">
        <v>114</v>
      </c>
      <c r="D32" s="57" t="s">
        <v>54</v>
      </c>
      <c r="E32" s="69" t="s">
        <v>208</v>
      </c>
      <c r="F32" s="64" t="s">
        <v>119</v>
      </c>
      <c r="G32" s="64" t="s">
        <v>120</v>
      </c>
      <c r="H32" s="70" t="s">
        <v>178</v>
      </c>
      <c r="I32" s="65" t="s">
        <v>241</v>
      </c>
      <c r="J32" s="64" t="s">
        <v>107</v>
      </c>
      <c r="K32" s="88">
        <v>8366864045</v>
      </c>
      <c r="L32" s="66">
        <v>3317000</v>
      </c>
      <c r="M32" s="64">
        <f t="shared" si="0"/>
        <v>4683000</v>
      </c>
      <c r="N32" s="64">
        <v>680000</v>
      </c>
      <c r="O32" s="64" t="s">
        <v>102</v>
      </c>
      <c r="P32" s="64" t="s">
        <v>121</v>
      </c>
      <c r="Q32" s="64" t="s">
        <v>288</v>
      </c>
      <c r="R32" s="65" t="s">
        <v>255</v>
      </c>
      <c r="S32" s="88" t="str">
        <f t="shared" si="1"/>
        <v>Ngày 02 tháng 01 năm 2015</v>
      </c>
      <c r="T32" s="65" t="s">
        <v>324</v>
      </c>
      <c r="U32" s="64"/>
      <c r="V32" s="64" t="str">
        <f t="shared" si="2"/>
        <v>Từ ngày: 02/01/2015</v>
      </c>
      <c r="W32" s="64">
        <v>8000000</v>
      </c>
      <c r="X32" s="64" t="str">
        <f t="shared" si="3"/>
        <v>28/HĐLĐ2015</v>
      </c>
      <c r="Y32" s="64">
        <v>3317000</v>
      </c>
      <c r="Z32" s="65" t="s">
        <v>282</v>
      </c>
    </row>
    <row r="33" spans="1:26" ht="15.75" x14ac:dyDescent="0.25">
      <c r="A33" s="63" t="s">
        <v>88</v>
      </c>
      <c r="B33" s="55" t="s">
        <v>419</v>
      </c>
      <c r="C33" s="55" t="s">
        <v>114</v>
      </c>
      <c r="D33" s="57" t="s">
        <v>52</v>
      </c>
      <c r="E33" s="69" t="s">
        <v>149</v>
      </c>
      <c r="F33" s="64" t="s">
        <v>150</v>
      </c>
      <c r="G33" s="64" t="s">
        <v>151</v>
      </c>
      <c r="H33" s="70" t="s">
        <v>179</v>
      </c>
      <c r="I33" s="65" t="s">
        <v>242</v>
      </c>
      <c r="J33" s="67" t="s">
        <v>107</v>
      </c>
      <c r="K33" s="88">
        <v>8117894120</v>
      </c>
      <c r="L33" s="66">
        <v>3100000</v>
      </c>
      <c r="M33" s="64">
        <f t="shared" si="0"/>
        <v>4400000</v>
      </c>
      <c r="N33" s="64">
        <v>680000</v>
      </c>
      <c r="O33" s="64" t="s">
        <v>102</v>
      </c>
      <c r="P33" s="64" t="s">
        <v>52</v>
      </c>
      <c r="Q33" s="64" t="s">
        <v>288</v>
      </c>
      <c r="R33" s="65" t="s">
        <v>255</v>
      </c>
      <c r="S33" s="88" t="str">
        <f t="shared" si="1"/>
        <v>Ngày 02 tháng 01 năm 2015</v>
      </c>
      <c r="T33" s="65" t="s">
        <v>324</v>
      </c>
      <c r="U33" s="64"/>
      <c r="V33" s="64" t="str">
        <f t="shared" si="2"/>
        <v>Từ ngày: 02/01/2015</v>
      </c>
      <c r="W33" s="64">
        <v>7500000</v>
      </c>
      <c r="X33" s="64" t="str">
        <f t="shared" si="3"/>
        <v>29/HĐLĐ2015</v>
      </c>
      <c r="Y33" s="64">
        <v>3100000</v>
      </c>
      <c r="Z33" s="65" t="s">
        <v>282</v>
      </c>
    </row>
    <row r="34" spans="1:26" ht="15.75" x14ac:dyDescent="0.25">
      <c r="A34" s="63" t="s">
        <v>89</v>
      </c>
      <c r="B34" s="55" t="s">
        <v>420</v>
      </c>
      <c r="C34" s="55" t="s">
        <v>114</v>
      </c>
      <c r="D34" s="57" t="s">
        <v>53</v>
      </c>
      <c r="E34" s="69" t="s">
        <v>152</v>
      </c>
      <c r="F34" s="64" t="s">
        <v>125</v>
      </c>
      <c r="G34" s="64" t="s">
        <v>125</v>
      </c>
      <c r="H34" s="71">
        <v>125813177</v>
      </c>
      <c r="I34" s="65" t="s">
        <v>243</v>
      </c>
      <c r="J34" s="67" t="s">
        <v>126</v>
      </c>
      <c r="K34" s="88">
        <v>8366864197</v>
      </c>
      <c r="L34" s="66">
        <v>3100000</v>
      </c>
      <c r="M34" s="64">
        <f t="shared" si="0"/>
        <v>3900000</v>
      </c>
      <c r="N34" s="64">
        <v>680000</v>
      </c>
      <c r="O34" s="64" t="s">
        <v>102</v>
      </c>
      <c r="P34" s="64" t="s">
        <v>53</v>
      </c>
      <c r="Q34" s="64" t="s">
        <v>288</v>
      </c>
      <c r="R34" s="65" t="s">
        <v>255</v>
      </c>
      <c r="S34" s="88" t="str">
        <f t="shared" si="1"/>
        <v>Ngày 02 tháng 01 năm 2015</v>
      </c>
      <c r="T34" s="65" t="s">
        <v>324</v>
      </c>
      <c r="U34" s="64"/>
      <c r="V34" s="64" t="str">
        <f t="shared" si="2"/>
        <v>Từ ngày: 02/01/2015</v>
      </c>
      <c r="W34" s="64">
        <v>7000000</v>
      </c>
      <c r="X34" s="64" t="str">
        <f t="shared" si="3"/>
        <v>30/HĐLĐ2015</v>
      </c>
      <c r="Y34" s="64"/>
      <c r="Z34" s="65"/>
    </row>
    <row r="35" spans="1:26" ht="15.75" x14ac:dyDescent="0.25">
      <c r="A35" s="63" t="s">
        <v>90</v>
      </c>
      <c r="B35" s="55" t="s">
        <v>421</v>
      </c>
      <c r="C35" s="55" t="s">
        <v>114</v>
      </c>
      <c r="D35" s="57" t="s">
        <v>52</v>
      </c>
      <c r="E35" s="69" t="s">
        <v>209</v>
      </c>
      <c r="F35" s="64" t="s">
        <v>153</v>
      </c>
      <c r="G35" s="64" t="s">
        <v>154</v>
      </c>
      <c r="H35" s="70" t="s">
        <v>180</v>
      </c>
      <c r="I35" s="65" t="s">
        <v>244</v>
      </c>
      <c r="J35" s="67" t="s">
        <v>107</v>
      </c>
      <c r="K35" s="88" t="s">
        <v>393</v>
      </c>
      <c r="L35" s="66">
        <v>3100000</v>
      </c>
      <c r="M35" s="64">
        <f t="shared" si="0"/>
        <v>4400000</v>
      </c>
      <c r="N35" s="64">
        <v>680000</v>
      </c>
      <c r="O35" s="64" t="s">
        <v>102</v>
      </c>
      <c r="P35" s="64" t="s">
        <v>52</v>
      </c>
      <c r="Q35" s="64" t="s">
        <v>288</v>
      </c>
      <c r="R35" s="65" t="s">
        <v>255</v>
      </c>
      <c r="S35" s="88" t="str">
        <f t="shared" si="1"/>
        <v>Ngày 02 tháng 01 năm 2015</v>
      </c>
      <c r="T35" s="65" t="s">
        <v>324</v>
      </c>
      <c r="U35" s="64"/>
      <c r="V35" s="64" t="str">
        <f t="shared" si="2"/>
        <v>Từ ngày: 02/01/2015</v>
      </c>
      <c r="W35" s="64">
        <v>7500000</v>
      </c>
      <c r="X35" s="64" t="str">
        <f t="shared" si="3"/>
        <v>31/HĐLĐ2015</v>
      </c>
      <c r="Y35" s="64"/>
      <c r="Z35" s="65"/>
    </row>
    <row r="36" spans="1:26" ht="15.75" x14ac:dyDescent="0.25">
      <c r="A36" s="63" t="s">
        <v>91</v>
      </c>
      <c r="B36" s="55" t="s">
        <v>422</v>
      </c>
      <c r="C36" s="55" t="s">
        <v>188</v>
      </c>
      <c r="D36" s="57" t="s">
        <v>53</v>
      </c>
      <c r="E36" s="69" t="s">
        <v>155</v>
      </c>
      <c r="F36" s="64" t="s">
        <v>156</v>
      </c>
      <c r="G36" s="64" t="s">
        <v>157</v>
      </c>
      <c r="H36" s="70" t="s">
        <v>181</v>
      </c>
      <c r="I36" s="65" t="s">
        <v>245</v>
      </c>
      <c r="J36" s="67" t="s">
        <v>107</v>
      </c>
      <c r="K36" s="88" t="s">
        <v>394</v>
      </c>
      <c r="L36" s="66">
        <v>3100000</v>
      </c>
      <c r="M36" s="64">
        <f t="shared" si="0"/>
        <v>3900000</v>
      </c>
      <c r="N36" s="64">
        <v>680000</v>
      </c>
      <c r="O36" s="64" t="s">
        <v>102</v>
      </c>
      <c r="P36" s="64" t="s">
        <v>53</v>
      </c>
      <c r="Q36" s="64" t="s">
        <v>288</v>
      </c>
      <c r="R36" s="65" t="s">
        <v>255</v>
      </c>
      <c r="S36" s="88" t="str">
        <f t="shared" si="1"/>
        <v>Ngày 02 tháng 01 năm 2015</v>
      </c>
      <c r="T36" s="65" t="s">
        <v>324</v>
      </c>
      <c r="U36" s="64"/>
      <c r="V36" s="64" t="str">
        <f t="shared" si="2"/>
        <v>Từ ngày: 02/01/2015</v>
      </c>
      <c r="W36" s="64">
        <v>7000000</v>
      </c>
      <c r="X36" s="64" t="str">
        <f t="shared" si="3"/>
        <v>32/HĐLĐ2015</v>
      </c>
      <c r="Y36" s="64"/>
      <c r="Z36" s="65"/>
    </row>
    <row r="37" spans="1:26" ht="15.75" x14ac:dyDescent="0.25">
      <c r="A37" s="63" t="s">
        <v>92</v>
      </c>
      <c r="B37" s="55" t="s">
        <v>423</v>
      </c>
      <c r="C37" s="55" t="s">
        <v>114</v>
      </c>
      <c r="D37" s="57" t="s">
        <v>53</v>
      </c>
      <c r="E37" s="69" t="s">
        <v>217</v>
      </c>
      <c r="F37" s="64" t="s">
        <v>158</v>
      </c>
      <c r="G37" s="64" t="s">
        <v>162</v>
      </c>
      <c r="H37" s="70" t="s">
        <v>182</v>
      </c>
      <c r="I37" s="65" t="s">
        <v>227</v>
      </c>
      <c r="J37" s="67" t="s">
        <v>107</v>
      </c>
      <c r="K37" s="88">
        <v>8366864077</v>
      </c>
      <c r="L37" s="66">
        <v>3100000</v>
      </c>
      <c r="M37" s="64">
        <f t="shared" si="0"/>
        <v>3900000</v>
      </c>
      <c r="N37" s="64">
        <v>680000</v>
      </c>
      <c r="O37" s="64" t="s">
        <v>102</v>
      </c>
      <c r="P37" s="64" t="s">
        <v>53</v>
      </c>
      <c r="Q37" s="64" t="s">
        <v>288</v>
      </c>
      <c r="R37" s="65" t="s">
        <v>255</v>
      </c>
      <c r="S37" s="88" t="str">
        <f t="shared" si="1"/>
        <v>Ngày 02 tháng 01 năm 2015</v>
      </c>
      <c r="T37" s="65" t="s">
        <v>324</v>
      </c>
      <c r="U37" s="64"/>
      <c r="V37" s="64" t="str">
        <f t="shared" si="2"/>
        <v>Từ ngày: 02/01/2015</v>
      </c>
      <c r="W37" s="64">
        <v>7000000</v>
      </c>
      <c r="X37" s="64" t="str">
        <f t="shared" si="3"/>
        <v>33/HĐLĐ2015</v>
      </c>
      <c r="Y37" s="64"/>
      <c r="Z37" s="65"/>
    </row>
    <row r="38" spans="1:26" ht="15.75" x14ac:dyDescent="0.25">
      <c r="A38" s="63" t="s">
        <v>93</v>
      </c>
      <c r="B38" s="55" t="s">
        <v>424</v>
      </c>
      <c r="C38" s="55" t="s">
        <v>114</v>
      </c>
      <c r="D38" s="57" t="s">
        <v>52</v>
      </c>
      <c r="E38" s="69" t="s">
        <v>210</v>
      </c>
      <c r="F38" s="64" t="s">
        <v>159</v>
      </c>
      <c r="G38" s="64" t="s">
        <v>160</v>
      </c>
      <c r="H38" s="70" t="s">
        <v>183</v>
      </c>
      <c r="I38" s="65" t="s">
        <v>246</v>
      </c>
      <c r="J38" s="67" t="s">
        <v>107</v>
      </c>
      <c r="K38" s="88" t="s">
        <v>395</v>
      </c>
      <c r="L38" s="66">
        <v>3100000</v>
      </c>
      <c r="M38" s="64">
        <f t="shared" si="0"/>
        <v>4400000</v>
      </c>
      <c r="N38" s="64">
        <v>680000</v>
      </c>
      <c r="O38" s="64" t="s">
        <v>102</v>
      </c>
      <c r="P38" s="64" t="s">
        <v>52</v>
      </c>
      <c r="Q38" s="64" t="s">
        <v>288</v>
      </c>
      <c r="R38" s="65" t="s">
        <v>255</v>
      </c>
      <c r="S38" s="88" t="str">
        <f t="shared" si="1"/>
        <v>Ngày 02 tháng 01 năm 2015</v>
      </c>
      <c r="T38" s="65" t="s">
        <v>324</v>
      </c>
      <c r="U38" s="64"/>
      <c r="V38" s="64" t="str">
        <f t="shared" si="2"/>
        <v>Từ ngày: 02/01/2015</v>
      </c>
      <c r="W38" s="64">
        <v>7500000</v>
      </c>
      <c r="X38" s="64" t="str">
        <f t="shared" si="3"/>
        <v>34/HĐLĐ2015</v>
      </c>
      <c r="Y38" s="64"/>
      <c r="Z38" s="65"/>
    </row>
    <row r="39" spans="1:26" ht="15.75" x14ac:dyDescent="0.25">
      <c r="A39" s="63" t="s">
        <v>94</v>
      </c>
      <c r="B39" s="55" t="s">
        <v>55</v>
      </c>
      <c r="C39" s="55" t="s">
        <v>114</v>
      </c>
      <c r="D39" s="57" t="s">
        <v>53</v>
      </c>
      <c r="E39" s="69" t="s">
        <v>211</v>
      </c>
      <c r="F39" s="64" t="s">
        <v>162</v>
      </c>
      <c r="G39" s="64" t="s">
        <v>161</v>
      </c>
      <c r="H39" s="70" t="s">
        <v>184</v>
      </c>
      <c r="I39" s="65" t="s">
        <v>247</v>
      </c>
      <c r="J39" s="67" t="s">
        <v>107</v>
      </c>
      <c r="K39" s="88" t="s">
        <v>396</v>
      </c>
      <c r="L39" s="66">
        <v>3100000</v>
      </c>
      <c r="M39" s="64">
        <f t="shared" si="0"/>
        <v>3900000</v>
      </c>
      <c r="N39" s="64">
        <v>680000</v>
      </c>
      <c r="O39" s="64" t="s">
        <v>102</v>
      </c>
      <c r="P39" s="64" t="s">
        <v>53</v>
      </c>
      <c r="Q39" s="64" t="s">
        <v>288</v>
      </c>
      <c r="R39" s="65" t="s">
        <v>255</v>
      </c>
      <c r="S39" s="88" t="str">
        <f t="shared" si="1"/>
        <v>Ngày 02 tháng 01 năm 2015</v>
      </c>
      <c r="T39" s="65" t="s">
        <v>324</v>
      </c>
      <c r="U39" s="64"/>
      <c r="V39" s="64" t="str">
        <f t="shared" si="2"/>
        <v>Từ ngày: 02/01/2015</v>
      </c>
      <c r="W39" s="64">
        <v>7000000</v>
      </c>
      <c r="X39" s="64" t="str">
        <f t="shared" si="3"/>
        <v>35/HĐLĐ2015</v>
      </c>
      <c r="Y39" s="64">
        <v>3100000</v>
      </c>
      <c r="Z39" s="65" t="s">
        <v>282</v>
      </c>
    </row>
    <row r="40" spans="1:26" ht="15.75" x14ac:dyDescent="0.25">
      <c r="A40" s="63" t="s">
        <v>95</v>
      </c>
      <c r="B40" s="55" t="s">
        <v>56</v>
      </c>
      <c r="C40" s="55" t="s">
        <v>114</v>
      </c>
      <c r="D40" s="57" t="s">
        <v>53</v>
      </c>
      <c r="E40" s="69" t="s">
        <v>212</v>
      </c>
      <c r="F40" s="64" t="s">
        <v>163</v>
      </c>
      <c r="G40" s="64" t="s">
        <v>163</v>
      </c>
      <c r="H40" s="71">
        <v>111635194</v>
      </c>
      <c r="I40" s="65" t="s">
        <v>248</v>
      </c>
      <c r="J40" s="67" t="s">
        <v>107</v>
      </c>
      <c r="K40" s="88" t="s">
        <v>397</v>
      </c>
      <c r="L40" s="66">
        <v>3100000</v>
      </c>
      <c r="M40" s="64">
        <f t="shared" si="0"/>
        <v>3900000</v>
      </c>
      <c r="N40" s="64">
        <v>680000</v>
      </c>
      <c r="O40" s="64" t="s">
        <v>102</v>
      </c>
      <c r="P40" s="64" t="s">
        <v>53</v>
      </c>
      <c r="Q40" s="64" t="s">
        <v>288</v>
      </c>
      <c r="R40" s="65" t="s">
        <v>255</v>
      </c>
      <c r="S40" s="88" t="str">
        <f t="shared" si="1"/>
        <v>Ngày 02 tháng 01 năm 2015</v>
      </c>
      <c r="T40" s="65" t="s">
        <v>324</v>
      </c>
      <c r="U40" s="64"/>
      <c r="V40" s="64" t="str">
        <f t="shared" si="2"/>
        <v>Từ ngày: 02/01/2015</v>
      </c>
      <c r="W40" s="64">
        <v>7000000</v>
      </c>
      <c r="X40" s="64" t="str">
        <f t="shared" si="3"/>
        <v>36/HĐLĐ2015</v>
      </c>
      <c r="Y40" s="64"/>
      <c r="Z40" s="65"/>
    </row>
    <row r="41" spans="1:26" ht="15.75" x14ac:dyDescent="0.25">
      <c r="A41" s="63" t="s">
        <v>96</v>
      </c>
      <c r="B41" s="58" t="s">
        <v>57</v>
      </c>
      <c r="C41" s="55" t="s">
        <v>114</v>
      </c>
      <c r="D41" s="57" t="s">
        <v>52</v>
      </c>
      <c r="E41" s="69" t="s">
        <v>164</v>
      </c>
      <c r="F41" s="64" t="s">
        <v>125</v>
      </c>
      <c r="G41" s="64" t="s">
        <v>125</v>
      </c>
      <c r="H41" s="71">
        <v>125669595</v>
      </c>
      <c r="I41" s="65" t="s">
        <v>249</v>
      </c>
      <c r="J41" s="67" t="s">
        <v>126</v>
      </c>
      <c r="K41" s="88">
        <v>8366864239</v>
      </c>
      <c r="L41" s="66">
        <v>3100000</v>
      </c>
      <c r="M41" s="64">
        <f t="shared" si="0"/>
        <v>4400000</v>
      </c>
      <c r="N41" s="64">
        <v>680000</v>
      </c>
      <c r="O41" s="64" t="s">
        <v>102</v>
      </c>
      <c r="P41" s="64" t="s">
        <v>52</v>
      </c>
      <c r="Q41" s="64" t="s">
        <v>288</v>
      </c>
      <c r="R41" s="65" t="s">
        <v>255</v>
      </c>
      <c r="S41" s="88" t="str">
        <f t="shared" si="1"/>
        <v>Ngày 02 tháng 01 năm 2015</v>
      </c>
      <c r="T41" s="65" t="s">
        <v>324</v>
      </c>
      <c r="U41" s="64"/>
      <c r="V41" s="64" t="str">
        <f t="shared" si="2"/>
        <v>Từ ngày: 02/01/2015</v>
      </c>
      <c r="W41" s="64">
        <v>7500000</v>
      </c>
      <c r="X41" s="64" t="str">
        <f t="shared" si="3"/>
        <v>37/HĐLĐ2015</v>
      </c>
      <c r="Y41" s="64"/>
      <c r="Z41" s="65"/>
    </row>
    <row r="42" spans="1:26" ht="15.75" x14ac:dyDescent="0.25">
      <c r="A42" s="63" t="s">
        <v>302</v>
      </c>
      <c r="B42" s="58" t="s">
        <v>58</v>
      </c>
      <c r="C42" s="55" t="s">
        <v>114</v>
      </c>
      <c r="D42" s="59" t="s">
        <v>53</v>
      </c>
      <c r="E42" s="69" t="s">
        <v>213</v>
      </c>
      <c r="F42" s="64" t="s">
        <v>125</v>
      </c>
      <c r="G42" s="64" t="s">
        <v>125</v>
      </c>
      <c r="H42" s="71">
        <v>125038237</v>
      </c>
      <c r="I42" s="65" t="s">
        <v>250</v>
      </c>
      <c r="J42" s="67" t="s">
        <v>126</v>
      </c>
      <c r="K42" s="88">
        <v>8366864278</v>
      </c>
      <c r="L42" s="66">
        <v>3100000</v>
      </c>
      <c r="M42" s="64">
        <f t="shared" si="0"/>
        <v>3900000</v>
      </c>
      <c r="N42" s="64">
        <v>680000</v>
      </c>
      <c r="O42" s="64" t="s">
        <v>102</v>
      </c>
      <c r="P42" s="64" t="s">
        <v>53</v>
      </c>
      <c r="Q42" s="64" t="s">
        <v>288</v>
      </c>
      <c r="R42" s="65" t="s">
        <v>255</v>
      </c>
      <c r="S42" s="88" t="str">
        <f t="shared" si="1"/>
        <v>Ngày 02 tháng 01 năm 2015</v>
      </c>
      <c r="T42" s="65" t="s">
        <v>324</v>
      </c>
      <c r="U42" s="64"/>
      <c r="V42" s="64" t="str">
        <f t="shared" si="2"/>
        <v>Từ ngày: 02/01/2015</v>
      </c>
      <c r="W42" s="64">
        <v>7000000</v>
      </c>
      <c r="X42" s="64" t="str">
        <f t="shared" si="3"/>
        <v>38/HĐLĐ2015</v>
      </c>
      <c r="Y42" s="64"/>
      <c r="Z42" s="65"/>
    </row>
    <row r="43" spans="1:26" ht="15.75" x14ac:dyDescent="0.25">
      <c r="A43" s="63" t="s">
        <v>303</v>
      </c>
      <c r="B43" s="58" t="s">
        <v>59</v>
      </c>
      <c r="C43" s="55" t="s">
        <v>114</v>
      </c>
      <c r="D43" s="59" t="s">
        <v>53</v>
      </c>
      <c r="E43" s="69" t="s">
        <v>214</v>
      </c>
      <c r="F43" s="64" t="s">
        <v>125</v>
      </c>
      <c r="G43" s="64" t="s">
        <v>125</v>
      </c>
      <c r="H43" s="71">
        <v>125519010</v>
      </c>
      <c r="I43" s="65" t="s">
        <v>251</v>
      </c>
      <c r="J43" s="67" t="s">
        <v>126</v>
      </c>
      <c r="K43" s="88">
        <v>8366863972</v>
      </c>
      <c r="L43" s="66">
        <v>3100000</v>
      </c>
      <c r="M43" s="64">
        <f t="shared" si="0"/>
        <v>3900000</v>
      </c>
      <c r="N43" s="64">
        <v>680000</v>
      </c>
      <c r="O43" s="64" t="s">
        <v>102</v>
      </c>
      <c r="P43" s="64" t="s">
        <v>53</v>
      </c>
      <c r="Q43" s="64" t="s">
        <v>288</v>
      </c>
      <c r="R43" s="65" t="s">
        <v>255</v>
      </c>
      <c r="S43" s="88" t="str">
        <f t="shared" si="1"/>
        <v>Ngày 02 tháng 01 năm 2015</v>
      </c>
      <c r="T43" s="65" t="s">
        <v>324</v>
      </c>
      <c r="U43" s="64"/>
      <c r="V43" s="64" t="str">
        <f t="shared" si="2"/>
        <v>Từ ngày: 02/01/2015</v>
      </c>
      <c r="W43" s="64">
        <v>7000000</v>
      </c>
      <c r="X43" s="64" t="str">
        <f t="shared" si="3"/>
        <v>39/HĐLĐ2015</v>
      </c>
      <c r="Y43" s="64"/>
      <c r="Z43" s="65"/>
    </row>
    <row r="44" spans="1:26" ht="15.75" x14ac:dyDescent="0.25">
      <c r="A44" s="63" t="s">
        <v>304</v>
      </c>
      <c r="B44" s="137" t="s">
        <v>425</v>
      </c>
      <c r="C44" s="55" t="s">
        <v>114</v>
      </c>
      <c r="D44" s="56" t="s">
        <v>45</v>
      </c>
      <c r="E44" s="69" t="s">
        <v>215</v>
      </c>
      <c r="F44" s="64" t="s">
        <v>122</v>
      </c>
      <c r="G44" s="64" t="s">
        <v>122</v>
      </c>
      <c r="H44" s="71">
        <v>151893762</v>
      </c>
      <c r="I44" s="65" t="s">
        <v>252</v>
      </c>
      <c r="J44" s="64" t="s">
        <v>123</v>
      </c>
      <c r="K44" s="88">
        <v>8409166792</v>
      </c>
      <c r="L44" s="66">
        <v>3100000</v>
      </c>
      <c r="M44" s="64">
        <f t="shared" si="0"/>
        <v>3900000</v>
      </c>
      <c r="N44" s="64">
        <v>680000</v>
      </c>
      <c r="O44" s="64" t="s">
        <v>108</v>
      </c>
      <c r="P44" s="64" t="s">
        <v>45</v>
      </c>
      <c r="Q44" s="64" t="s">
        <v>288</v>
      </c>
      <c r="R44" s="65" t="s">
        <v>256</v>
      </c>
      <c r="S44" s="88" t="str">
        <f t="shared" si="1"/>
        <v>Ngày 01 tháng 04 năm 2015</v>
      </c>
      <c r="T44" s="65" t="s">
        <v>256</v>
      </c>
      <c r="U44" s="64"/>
      <c r="V44" s="64" t="str">
        <f t="shared" si="2"/>
        <v>Từ ngày: 01/04/2015</v>
      </c>
      <c r="W44" s="64">
        <v>7000000</v>
      </c>
      <c r="X44" s="64" t="str">
        <f t="shared" si="3"/>
        <v>40/HĐLĐ2015</v>
      </c>
      <c r="Y44" s="64">
        <v>4000000</v>
      </c>
      <c r="Z44" s="65" t="s">
        <v>282</v>
      </c>
    </row>
    <row r="45" spans="1:26" ht="15.75" x14ac:dyDescent="0.25">
      <c r="A45" s="72" t="s">
        <v>305</v>
      </c>
      <c r="B45" s="138" t="s">
        <v>426</v>
      </c>
      <c r="C45" s="60" t="s">
        <v>114</v>
      </c>
      <c r="D45" s="61" t="s">
        <v>52</v>
      </c>
      <c r="E45" s="73" t="s">
        <v>216</v>
      </c>
      <c r="F45" s="74" t="s">
        <v>143</v>
      </c>
      <c r="G45" s="74" t="s">
        <v>144</v>
      </c>
      <c r="H45" s="75" t="s">
        <v>177</v>
      </c>
      <c r="I45" s="76" t="s">
        <v>253</v>
      </c>
      <c r="J45" s="77" t="s">
        <v>107</v>
      </c>
      <c r="K45" s="131">
        <v>8420128504</v>
      </c>
      <c r="L45" s="78">
        <v>3100000</v>
      </c>
      <c r="M45" s="64">
        <f t="shared" si="0"/>
        <v>4400000</v>
      </c>
      <c r="N45" s="74">
        <v>680000</v>
      </c>
      <c r="O45" s="74" t="s">
        <v>102</v>
      </c>
      <c r="P45" s="74" t="s">
        <v>52</v>
      </c>
      <c r="Q45" s="74" t="s">
        <v>288</v>
      </c>
      <c r="R45" s="76" t="s">
        <v>256</v>
      </c>
      <c r="S45" s="88" t="str">
        <f t="shared" si="1"/>
        <v>Ngày 01 tháng 04 năm 2015</v>
      </c>
      <c r="T45" s="76" t="s">
        <v>256</v>
      </c>
      <c r="U45" s="74"/>
      <c r="V45" s="64" t="str">
        <f t="shared" si="2"/>
        <v>Từ ngày: 01/04/2015</v>
      </c>
      <c r="W45" s="74">
        <v>7500000</v>
      </c>
      <c r="X45" s="74" t="str">
        <f t="shared" si="3"/>
        <v>41/HĐLĐ2015</v>
      </c>
      <c r="Y45" s="74">
        <v>4000000</v>
      </c>
      <c r="Z45" s="76" t="s">
        <v>282</v>
      </c>
    </row>
    <row r="46" spans="1:26" x14ac:dyDescent="0.25">
      <c r="A46" s="79"/>
    </row>
    <row r="47" spans="1:26" x14ac:dyDescent="0.25">
      <c r="A47" s="79"/>
    </row>
  </sheetData>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AZ77"/>
  <sheetViews>
    <sheetView showGridLines="0" zoomScaleNormal="100" workbookViewId="0"/>
  </sheetViews>
  <sheetFormatPr defaultRowHeight="15.75" x14ac:dyDescent="0.25"/>
  <cols>
    <col min="1" max="37" width="2.28515625" style="1" customWidth="1"/>
    <col min="38" max="38" width="2.42578125" style="1" customWidth="1"/>
    <col min="39" max="40" width="0.28515625" style="1" customWidth="1"/>
    <col min="41" max="45" width="2.28515625" style="1" customWidth="1"/>
    <col min="46" max="46" width="18" style="1" bestFit="1" customWidth="1"/>
    <col min="47" max="47" width="15.85546875" style="1" customWidth="1"/>
    <col min="48" max="251" width="9.140625" style="1"/>
    <col min="252" max="252" width="11.42578125" style="1" customWidth="1"/>
    <col min="253" max="253" width="3" style="1" customWidth="1"/>
    <col min="254" max="291" width="2.28515625" style="1" customWidth="1"/>
    <col min="292" max="292" width="1.42578125" style="1" customWidth="1"/>
    <col min="293" max="293" width="0.28515625" style="1" customWidth="1"/>
    <col min="294" max="295" width="3" style="1" customWidth="1"/>
    <col min="296" max="296" width="2.28515625" style="1" customWidth="1"/>
    <col min="297" max="301" width="0" style="1" hidden="1" customWidth="1"/>
    <col min="302" max="302" width="13.28515625" style="1" customWidth="1"/>
    <col min="303" max="303" width="15.85546875" style="1" customWidth="1"/>
    <col min="304" max="507" width="9.140625" style="1"/>
    <col min="508" max="508" width="11.42578125" style="1" customWidth="1"/>
    <col min="509" max="509" width="3" style="1" customWidth="1"/>
    <col min="510" max="547" width="2.28515625" style="1" customWidth="1"/>
    <col min="548" max="548" width="1.42578125" style="1" customWidth="1"/>
    <col min="549" max="549" width="0.28515625" style="1" customWidth="1"/>
    <col min="550" max="551" width="3" style="1" customWidth="1"/>
    <col min="552" max="552" width="2.28515625" style="1" customWidth="1"/>
    <col min="553" max="557" width="0" style="1" hidden="1" customWidth="1"/>
    <col min="558" max="558" width="13.28515625" style="1" customWidth="1"/>
    <col min="559" max="559" width="15.85546875" style="1" customWidth="1"/>
    <col min="560" max="763" width="9.140625" style="1"/>
    <col min="764" max="764" width="11.42578125" style="1" customWidth="1"/>
    <col min="765" max="765" width="3" style="1" customWidth="1"/>
    <col min="766" max="803" width="2.28515625" style="1" customWidth="1"/>
    <col min="804" max="804" width="1.42578125" style="1" customWidth="1"/>
    <col min="805" max="805" width="0.28515625" style="1" customWidth="1"/>
    <col min="806" max="807" width="3" style="1" customWidth="1"/>
    <col min="808" max="808" width="2.28515625" style="1" customWidth="1"/>
    <col min="809" max="813" width="0" style="1" hidden="1" customWidth="1"/>
    <col min="814" max="814" width="13.28515625" style="1" customWidth="1"/>
    <col min="815" max="815" width="15.85546875" style="1" customWidth="1"/>
    <col min="816" max="1019" width="9.140625" style="1"/>
    <col min="1020" max="1020" width="11.42578125" style="1" customWidth="1"/>
    <col min="1021" max="1021" width="3" style="1" customWidth="1"/>
    <col min="1022" max="1059" width="2.28515625" style="1" customWidth="1"/>
    <col min="1060" max="1060" width="1.42578125" style="1" customWidth="1"/>
    <col min="1061" max="1061" width="0.28515625" style="1" customWidth="1"/>
    <col min="1062" max="1063" width="3" style="1" customWidth="1"/>
    <col min="1064" max="1064" width="2.28515625" style="1" customWidth="1"/>
    <col min="1065" max="1069" width="0" style="1" hidden="1" customWidth="1"/>
    <col min="1070" max="1070" width="13.28515625" style="1" customWidth="1"/>
    <col min="1071" max="1071" width="15.85546875" style="1" customWidth="1"/>
    <col min="1072" max="1275" width="9.140625" style="1"/>
    <col min="1276" max="1276" width="11.42578125" style="1" customWidth="1"/>
    <col min="1277" max="1277" width="3" style="1" customWidth="1"/>
    <col min="1278" max="1315" width="2.28515625" style="1" customWidth="1"/>
    <col min="1316" max="1316" width="1.42578125" style="1" customWidth="1"/>
    <col min="1317" max="1317" width="0.28515625" style="1" customWidth="1"/>
    <col min="1318" max="1319" width="3" style="1" customWidth="1"/>
    <col min="1320" max="1320" width="2.28515625" style="1" customWidth="1"/>
    <col min="1321" max="1325" width="0" style="1" hidden="1" customWidth="1"/>
    <col min="1326" max="1326" width="13.28515625" style="1" customWidth="1"/>
    <col min="1327" max="1327" width="15.85546875" style="1" customWidth="1"/>
    <col min="1328" max="1531" width="9.140625" style="1"/>
    <col min="1532" max="1532" width="11.42578125" style="1" customWidth="1"/>
    <col min="1533" max="1533" width="3" style="1" customWidth="1"/>
    <col min="1534" max="1571" width="2.28515625" style="1" customWidth="1"/>
    <col min="1572" max="1572" width="1.42578125" style="1" customWidth="1"/>
    <col min="1573" max="1573" width="0.28515625" style="1" customWidth="1"/>
    <col min="1574" max="1575" width="3" style="1" customWidth="1"/>
    <col min="1576" max="1576" width="2.28515625" style="1" customWidth="1"/>
    <col min="1577" max="1581" width="0" style="1" hidden="1" customWidth="1"/>
    <col min="1582" max="1582" width="13.28515625" style="1" customWidth="1"/>
    <col min="1583" max="1583" width="15.85546875" style="1" customWidth="1"/>
    <col min="1584" max="1787" width="9.140625" style="1"/>
    <col min="1788" max="1788" width="11.42578125" style="1" customWidth="1"/>
    <col min="1789" max="1789" width="3" style="1" customWidth="1"/>
    <col min="1790" max="1827" width="2.28515625" style="1" customWidth="1"/>
    <col min="1828" max="1828" width="1.42578125" style="1" customWidth="1"/>
    <col min="1829" max="1829" width="0.28515625" style="1" customWidth="1"/>
    <col min="1830" max="1831" width="3" style="1" customWidth="1"/>
    <col min="1832" max="1832" width="2.28515625" style="1" customWidth="1"/>
    <col min="1833" max="1837" width="0" style="1" hidden="1" customWidth="1"/>
    <col min="1838" max="1838" width="13.28515625" style="1" customWidth="1"/>
    <col min="1839" max="1839" width="15.85546875" style="1" customWidth="1"/>
    <col min="1840" max="2043" width="9.140625" style="1"/>
    <col min="2044" max="2044" width="11.42578125" style="1" customWidth="1"/>
    <col min="2045" max="2045" width="3" style="1" customWidth="1"/>
    <col min="2046" max="2083" width="2.28515625" style="1" customWidth="1"/>
    <col min="2084" max="2084" width="1.42578125" style="1" customWidth="1"/>
    <col min="2085" max="2085" width="0.28515625" style="1" customWidth="1"/>
    <col min="2086" max="2087" width="3" style="1" customWidth="1"/>
    <col min="2088" max="2088" width="2.28515625" style="1" customWidth="1"/>
    <col min="2089" max="2093" width="0" style="1" hidden="1" customWidth="1"/>
    <col min="2094" max="2094" width="13.28515625" style="1" customWidth="1"/>
    <col min="2095" max="2095" width="15.85546875" style="1" customWidth="1"/>
    <col min="2096" max="2299" width="9.140625" style="1"/>
    <col min="2300" max="2300" width="11.42578125" style="1" customWidth="1"/>
    <col min="2301" max="2301" width="3" style="1" customWidth="1"/>
    <col min="2302" max="2339" width="2.28515625" style="1" customWidth="1"/>
    <col min="2340" max="2340" width="1.42578125" style="1" customWidth="1"/>
    <col min="2341" max="2341" width="0.28515625" style="1" customWidth="1"/>
    <col min="2342" max="2343" width="3" style="1" customWidth="1"/>
    <col min="2344" max="2344" width="2.28515625" style="1" customWidth="1"/>
    <col min="2345" max="2349" width="0" style="1" hidden="1" customWidth="1"/>
    <col min="2350" max="2350" width="13.28515625" style="1" customWidth="1"/>
    <col min="2351" max="2351" width="15.85546875" style="1" customWidth="1"/>
    <col min="2352" max="2555" width="9.140625" style="1"/>
    <col min="2556" max="2556" width="11.42578125" style="1" customWidth="1"/>
    <col min="2557" max="2557" width="3" style="1" customWidth="1"/>
    <col min="2558" max="2595" width="2.28515625" style="1" customWidth="1"/>
    <col min="2596" max="2596" width="1.42578125" style="1" customWidth="1"/>
    <col min="2597" max="2597" width="0.28515625" style="1" customWidth="1"/>
    <col min="2598" max="2599" width="3" style="1" customWidth="1"/>
    <col min="2600" max="2600" width="2.28515625" style="1" customWidth="1"/>
    <col min="2601" max="2605" width="0" style="1" hidden="1" customWidth="1"/>
    <col min="2606" max="2606" width="13.28515625" style="1" customWidth="1"/>
    <col min="2607" max="2607" width="15.85546875" style="1" customWidth="1"/>
    <col min="2608" max="2811" width="9.140625" style="1"/>
    <col min="2812" max="2812" width="11.42578125" style="1" customWidth="1"/>
    <col min="2813" max="2813" width="3" style="1" customWidth="1"/>
    <col min="2814" max="2851" width="2.28515625" style="1" customWidth="1"/>
    <col min="2852" max="2852" width="1.42578125" style="1" customWidth="1"/>
    <col min="2853" max="2853" width="0.28515625" style="1" customWidth="1"/>
    <col min="2854" max="2855" width="3" style="1" customWidth="1"/>
    <col min="2856" max="2856" width="2.28515625" style="1" customWidth="1"/>
    <col min="2857" max="2861" width="0" style="1" hidden="1" customWidth="1"/>
    <col min="2862" max="2862" width="13.28515625" style="1" customWidth="1"/>
    <col min="2863" max="2863" width="15.85546875" style="1" customWidth="1"/>
    <col min="2864" max="3067" width="9.140625" style="1"/>
    <col min="3068" max="3068" width="11.42578125" style="1" customWidth="1"/>
    <col min="3069" max="3069" width="3" style="1" customWidth="1"/>
    <col min="3070" max="3107" width="2.28515625" style="1" customWidth="1"/>
    <col min="3108" max="3108" width="1.42578125" style="1" customWidth="1"/>
    <col min="3109" max="3109" width="0.28515625" style="1" customWidth="1"/>
    <col min="3110" max="3111" width="3" style="1" customWidth="1"/>
    <col min="3112" max="3112" width="2.28515625" style="1" customWidth="1"/>
    <col min="3113" max="3117" width="0" style="1" hidden="1" customWidth="1"/>
    <col min="3118" max="3118" width="13.28515625" style="1" customWidth="1"/>
    <col min="3119" max="3119" width="15.85546875" style="1" customWidth="1"/>
    <col min="3120" max="3323" width="9.140625" style="1"/>
    <col min="3324" max="3324" width="11.42578125" style="1" customWidth="1"/>
    <col min="3325" max="3325" width="3" style="1" customWidth="1"/>
    <col min="3326" max="3363" width="2.28515625" style="1" customWidth="1"/>
    <col min="3364" max="3364" width="1.42578125" style="1" customWidth="1"/>
    <col min="3365" max="3365" width="0.28515625" style="1" customWidth="1"/>
    <col min="3366" max="3367" width="3" style="1" customWidth="1"/>
    <col min="3368" max="3368" width="2.28515625" style="1" customWidth="1"/>
    <col min="3369" max="3373" width="0" style="1" hidden="1" customWidth="1"/>
    <col min="3374" max="3374" width="13.28515625" style="1" customWidth="1"/>
    <col min="3375" max="3375" width="15.85546875" style="1" customWidth="1"/>
    <col min="3376" max="3579" width="9.140625" style="1"/>
    <col min="3580" max="3580" width="11.42578125" style="1" customWidth="1"/>
    <col min="3581" max="3581" width="3" style="1" customWidth="1"/>
    <col min="3582" max="3619" width="2.28515625" style="1" customWidth="1"/>
    <col min="3620" max="3620" width="1.42578125" style="1" customWidth="1"/>
    <col min="3621" max="3621" width="0.28515625" style="1" customWidth="1"/>
    <col min="3622" max="3623" width="3" style="1" customWidth="1"/>
    <col min="3624" max="3624" width="2.28515625" style="1" customWidth="1"/>
    <col min="3625" max="3629" width="0" style="1" hidden="1" customWidth="1"/>
    <col min="3630" max="3630" width="13.28515625" style="1" customWidth="1"/>
    <col min="3631" max="3631" width="15.85546875" style="1" customWidth="1"/>
    <col min="3632" max="3835" width="9.140625" style="1"/>
    <col min="3836" max="3836" width="11.42578125" style="1" customWidth="1"/>
    <col min="3837" max="3837" width="3" style="1" customWidth="1"/>
    <col min="3838" max="3875" width="2.28515625" style="1" customWidth="1"/>
    <col min="3876" max="3876" width="1.42578125" style="1" customWidth="1"/>
    <col min="3877" max="3877" width="0.28515625" style="1" customWidth="1"/>
    <col min="3878" max="3879" width="3" style="1" customWidth="1"/>
    <col min="3880" max="3880" width="2.28515625" style="1" customWidth="1"/>
    <col min="3881" max="3885" width="0" style="1" hidden="1" customWidth="1"/>
    <col min="3886" max="3886" width="13.28515625" style="1" customWidth="1"/>
    <col min="3887" max="3887" width="15.85546875" style="1" customWidth="1"/>
    <col min="3888" max="4091" width="9.140625" style="1"/>
    <col min="4092" max="4092" width="11.42578125" style="1" customWidth="1"/>
    <col min="4093" max="4093" width="3" style="1" customWidth="1"/>
    <col min="4094" max="4131" width="2.28515625" style="1" customWidth="1"/>
    <col min="4132" max="4132" width="1.42578125" style="1" customWidth="1"/>
    <col min="4133" max="4133" width="0.28515625" style="1" customWidth="1"/>
    <col min="4134" max="4135" width="3" style="1" customWidth="1"/>
    <col min="4136" max="4136" width="2.28515625" style="1" customWidth="1"/>
    <col min="4137" max="4141" width="0" style="1" hidden="1" customWidth="1"/>
    <col min="4142" max="4142" width="13.28515625" style="1" customWidth="1"/>
    <col min="4143" max="4143" width="15.85546875" style="1" customWidth="1"/>
    <col min="4144" max="4347" width="9.140625" style="1"/>
    <col min="4348" max="4348" width="11.42578125" style="1" customWidth="1"/>
    <col min="4349" max="4349" width="3" style="1" customWidth="1"/>
    <col min="4350" max="4387" width="2.28515625" style="1" customWidth="1"/>
    <col min="4388" max="4388" width="1.42578125" style="1" customWidth="1"/>
    <col min="4389" max="4389" width="0.28515625" style="1" customWidth="1"/>
    <col min="4390" max="4391" width="3" style="1" customWidth="1"/>
    <col min="4392" max="4392" width="2.28515625" style="1" customWidth="1"/>
    <col min="4393" max="4397" width="0" style="1" hidden="1" customWidth="1"/>
    <col min="4398" max="4398" width="13.28515625" style="1" customWidth="1"/>
    <col min="4399" max="4399" width="15.85546875" style="1" customWidth="1"/>
    <col min="4400" max="4603" width="9.140625" style="1"/>
    <col min="4604" max="4604" width="11.42578125" style="1" customWidth="1"/>
    <col min="4605" max="4605" width="3" style="1" customWidth="1"/>
    <col min="4606" max="4643" width="2.28515625" style="1" customWidth="1"/>
    <col min="4644" max="4644" width="1.42578125" style="1" customWidth="1"/>
    <col min="4645" max="4645" width="0.28515625" style="1" customWidth="1"/>
    <col min="4646" max="4647" width="3" style="1" customWidth="1"/>
    <col min="4648" max="4648" width="2.28515625" style="1" customWidth="1"/>
    <col min="4649" max="4653" width="0" style="1" hidden="1" customWidth="1"/>
    <col min="4654" max="4654" width="13.28515625" style="1" customWidth="1"/>
    <col min="4655" max="4655" width="15.85546875" style="1" customWidth="1"/>
    <col min="4656" max="4859" width="9.140625" style="1"/>
    <col min="4860" max="4860" width="11.42578125" style="1" customWidth="1"/>
    <col min="4861" max="4861" width="3" style="1" customWidth="1"/>
    <col min="4862" max="4899" width="2.28515625" style="1" customWidth="1"/>
    <col min="4900" max="4900" width="1.42578125" style="1" customWidth="1"/>
    <col min="4901" max="4901" width="0.28515625" style="1" customWidth="1"/>
    <col min="4902" max="4903" width="3" style="1" customWidth="1"/>
    <col min="4904" max="4904" width="2.28515625" style="1" customWidth="1"/>
    <col min="4905" max="4909" width="0" style="1" hidden="1" customWidth="1"/>
    <col min="4910" max="4910" width="13.28515625" style="1" customWidth="1"/>
    <col min="4911" max="4911" width="15.85546875" style="1" customWidth="1"/>
    <col min="4912" max="5115" width="9.140625" style="1"/>
    <col min="5116" max="5116" width="11.42578125" style="1" customWidth="1"/>
    <col min="5117" max="5117" width="3" style="1" customWidth="1"/>
    <col min="5118" max="5155" width="2.28515625" style="1" customWidth="1"/>
    <col min="5156" max="5156" width="1.42578125" style="1" customWidth="1"/>
    <col min="5157" max="5157" width="0.28515625" style="1" customWidth="1"/>
    <col min="5158" max="5159" width="3" style="1" customWidth="1"/>
    <col min="5160" max="5160" width="2.28515625" style="1" customWidth="1"/>
    <col min="5161" max="5165" width="0" style="1" hidden="1" customWidth="1"/>
    <col min="5166" max="5166" width="13.28515625" style="1" customWidth="1"/>
    <col min="5167" max="5167" width="15.85546875" style="1" customWidth="1"/>
    <col min="5168" max="5371" width="9.140625" style="1"/>
    <col min="5372" max="5372" width="11.42578125" style="1" customWidth="1"/>
    <col min="5373" max="5373" width="3" style="1" customWidth="1"/>
    <col min="5374" max="5411" width="2.28515625" style="1" customWidth="1"/>
    <col min="5412" max="5412" width="1.42578125" style="1" customWidth="1"/>
    <col min="5413" max="5413" width="0.28515625" style="1" customWidth="1"/>
    <col min="5414" max="5415" width="3" style="1" customWidth="1"/>
    <col min="5416" max="5416" width="2.28515625" style="1" customWidth="1"/>
    <col min="5417" max="5421" width="0" style="1" hidden="1" customWidth="1"/>
    <col min="5422" max="5422" width="13.28515625" style="1" customWidth="1"/>
    <col min="5423" max="5423" width="15.85546875" style="1" customWidth="1"/>
    <col min="5424" max="5627" width="9.140625" style="1"/>
    <col min="5628" max="5628" width="11.42578125" style="1" customWidth="1"/>
    <col min="5629" max="5629" width="3" style="1" customWidth="1"/>
    <col min="5630" max="5667" width="2.28515625" style="1" customWidth="1"/>
    <col min="5668" max="5668" width="1.42578125" style="1" customWidth="1"/>
    <col min="5669" max="5669" width="0.28515625" style="1" customWidth="1"/>
    <col min="5670" max="5671" width="3" style="1" customWidth="1"/>
    <col min="5672" max="5672" width="2.28515625" style="1" customWidth="1"/>
    <col min="5673" max="5677" width="0" style="1" hidden="1" customWidth="1"/>
    <col min="5678" max="5678" width="13.28515625" style="1" customWidth="1"/>
    <col min="5679" max="5679" width="15.85546875" style="1" customWidth="1"/>
    <col min="5680" max="5883" width="9.140625" style="1"/>
    <col min="5884" max="5884" width="11.42578125" style="1" customWidth="1"/>
    <col min="5885" max="5885" width="3" style="1" customWidth="1"/>
    <col min="5886" max="5923" width="2.28515625" style="1" customWidth="1"/>
    <col min="5924" max="5924" width="1.42578125" style="1" customWidth="1"/>
    <col min="5925" max="5925" width="0.28515625" style="1" customWidth="1"/>
    <col min="5926" max="5927" width="3" style="1" customWidth="1"/>
    <col min="5928" max="5928" width="2.28515625" style="1" customWidth="1"/>
    <col min="5929" max="5933" width="0" style="1" hidden="1" customWidth="1"/>
    <col min="5934" max="5934" width="13.28515625" style="1" customWidth="1"/>
    <col min="5935" max="5935" width="15.85546875" style="1" customWidth="1"/>
    <col min="5936" max="6139" width="9.140625" style="1"/>
    <col min="6140" max="6140" width="11.42578125" style="1" customWidth="1"/>
    <col min="6141" max="6141" width="3" style="1" customWidth="1"/>
    <col min="6142" max="6179" width="2.28515625" style="1" customWidth="1"/>
    <col min="6180" max="6180" width="1.42578125" style="1" customWidth="1"/>
    <col min="6181" max="6181" width="0.28515625" style="1" customWidth="1"/>
    <col min="6182" max="6183" width="3" style="1" customWidth="1"/>
    <col min="6184" max="6184" width="2.28515625" style="1" customWidth="1"/>
    <col min="6185" max="6189" width="0" style="1" hidden="1" customWidth="1"/>
    <col min="6190" max="6190" width="13.28515625" style="1" customWidth="1"/>
    <col min="6191" max="6191" width="15.85546875" style="1" customWidth="1"/>
    <col min="6192" max="6395" width="9.140625" style="1"/>
    <col min="6396" max="6396" width="11.42578125" style="1" customWidth="1"/>
    <col min="6397" max="6397" width="3" style="1" customWidth="1"/>
    <col min="6398" max="6435" width="2.28515625" style="1" customWidth="1"/>
    <col min="6436" max="6436" width="1.42578125" style="1" customWidth="1"/>
    <col min="6437" max="6437" width="0.28515625" style="1" customWidth="1"/>
    <col min="6438" max="6439" width="3" style="1" customWidth="1"/>
    <col min="6440" max="6440" width="2.28515625" style="1" customWidth="1"/>
    <col min="6441" max="6445" width="0" style="1" hidden="1" customWidth="1"/>
    <col min="6446" max="6446" width="13.28515625" style="1" customWidth="1"/>
    <col min="6447" max="6447" width="15.85546875" style="1" customWidth="1"/>
    <col min="6448" max="6651" width="9.140625" style="1"/>
    <col min="6652" max="6652" width="11.42578125" style="1" customWidth="1"/>
    <col min="6653" max="6653" width="3" style="1" customWidth="1"/>
    <col min="6654" max="6691" width="2.28515625" style="1" customWidth="1"/>
    <col min="6692" max="6692" width="1.42578125" style="1" customWidth="1"/>
    <col min="6693" max="6693" width="0.28515625" style="1" customWidth="1"/>
    <col min="6694" max="6695" width="3" style="1" customWidth="1"/>
    <col min="6696" max="6696" width="2.28515625" style="1" customWidth="1"/>
    <col min="6697" max="6701" width="0" style="1" hidden="1" customWidth="1"/>
    <col min="6702" max="6702" width="13.28515625" style="1" customWidth="1"/>
    <col min="6703" max="6703" width="15.85546875" style="1" customWidth="1"/>
    <col min="6704" max="6907" width="9.140625" style="1"/>
    <col min="6908" max="6908" width="11.42578125" style="1" customWidth="1"/>
    <col min="6909" max="6909" width="3" style="1" customWidth="1"/>
    <col min="6910" max="6947" width="2.28515625" style="1" customWidth="1"/>
    <col min="6948" max="6948" width="1.42578125" style="1" customWidth="1"/>
    <col min="6949" max="6949" width="0.28515625" style="1" customWidth="1"/>
    <col min="6950" max="6951" width="3" style="1" customWidth="1"/>
    <col min="6952" max="6952" width="2.28515625" style="1" customWidth="1"/>
    <col min="6953" max="6957" width="0" style="1" hidden="1" customWidth="1"/>
    <col min="6958" max="6958" width="13.28515625" style="1" customWidth="1"/>
    <col min="6959" max="6959" width="15.85546875" style="1" customWidth="1"/>
    <col min="6960" max="7163" width="9.140625" style="1"/>
    <col min="7164" max="7164" width="11.42578125" style="1" customWidth="1"/>
    <col min="7165" max="7165" width="3" style="1" customWidth="1"/>
    <col min="7166" max="7203" width="2.28515625" style="1" customWidth="1"/>
    <col min="7204" max="7204" width="1.42578125" style="1" customWidth="1"/>
    <col min="7205" max="7205" width="0.28515625" style="1" customWidth="1"/>
    <col min="7206" max="7207" width="3" style="1" customWidth="1"/>
    <col min="7208" max="7208" width="2.28515625" style="1" customWidth="1"/>
    <col min="7209" max="7213" width="0" style="1" hidden="1" customWidth="1"/>
    <col min="7214" max="7214" width="13.28515625" style="1" customWidth="1"/>
    <col min="7215" max="7215" width="15.85546875" style="1" customWidth="1"/>
    <col min="7216" max="7419" width="9.140625" style="1"/>
    <col min="7420" max="7420" width="11.42578125" style="1" customWidth="1"/>
    <col min="7421" max="7421" width="3" style="1" customWidth="1"/>
    <col min="7422" max="7459" width="2.28515625" style="1" customWidth="1"/>
    <col min="7460" max="7460" width="1.42578125" style="1" customWidth="1"/>
    <col min="7461" max="7461" width="0.28515625" style="1" customWidth="1"/>
    <col min="7462" max="7463" width="3" style="1" customWidth="1"/>
    <col min="7464" max="7464" width="2.28515625" style="1" customWidth="1"/>
    <col min="7465" max="7469" width="0" style="1" hidden="1" customWidth="1"/>
    <col min="7470" max="7470" width="13.28515625" style="1" customWidth="1"/>
    <col min="7471" max="7471" width="15.85546875" style="1" customWidth="1"/>
    <col min="7472" max="7675" width="9.140625" style="1"/>
    <col min="7676" max="7676" width="11.42578125" style="1" customWidth="1"/>
    <col min="7677" max="7677" width="3" style="1" customWidth="1"/>
    <col min="7678" max="7715" width="2.28515625" style="1" customWidth="1"/>
    <col min="7716" max="7716" width="1.42578125" style="1" customWidth="1"/>
    <col min="7717" max="7717" width="0.28515625" style="1" customWidth="1"/>
    <col min="7718" max="7719" width="3" style="1" customWidth="1"/>
    <col min="7720" max="7720" width="2.28515625" style="1" customWidth="1"/>
    <col min="7721" max="7725" width="0" style="1" hidden="1" customWidth="1"/>
    <col min="7726" max="7726" width="13.28515625" style="1" customWidth="1"/>
    <col min="7727" max="7727" width="15.85546875" style="1" customWidth="1"/>
    <col min="7728" max="7931" width="9.140625" style="1"/>
    <col min="7932" max="7932" width="11.42578125" style="1" customWidth="1"/>
    <col min="7933" max="7933" width="3" style="1" customWidth="1"/>
    <col min="7934" max="7971" width="2.28515625" style="1" customWidth="1"/>
    <col min="7972" max="7972" width="1.42578125" style="1" customWidth="1"/>
    <col min="7973" max="7973" width="0.28515625" style="1" customWidth="1"/>
    <col min="7974" max="7975" width="3" style="1" customWidth="1"/>
    <col min="7976" max="7976" width="2.28515625" style="1" customWidth="1"/>
    <col min="7977" max="7981" width="0" style="1" hidden="1" customWidth="1"/>
    <col min="7982" max="7982" width="13.28515625" style="1" customWidth="1"/>
    <col min="7983" max="7983" width="15.85546875" style="1" customWidth="1"/>
    <col min="7984" max="8187" width="9.140625" style="1"/>
    <col min="8188" max="8188" width="11.42578125" style="1" customWidth="1"/>
    <col min="8189" max="8189" width="3" style="1" customWidth="1"/>
    <col min="8190" max="8227" width="2.28515625" style="1" customWidth="1"/>
    <col min="8228" max="8228" width="1.42578125" style="1" customWidth="1"/>
    <col min="8229" max="8229" width="0.28515625" style="1" customWidth="1"/>
    <col min="8230" max="8231" width="3" style="1" customWidth="1"/>
    <col min="8232" max="8232" width="2.28515625" style="1" customWidth="1"/>
    <col min="8233" max="8237" width="0" style="1" hidden="1" customWidth="1"/>
    <col min="8238" max="8238" width="13.28515625" style="1" customWidth="1"/>
    <col min="8239" max="8239" width="15.85546875" style="1" customWidth="1"/>
    <col min="8240" max="8443" width="9.140625" style="1"/>
    <col min="8444" max="8444" width="11.42578125" style="1" customWidth="1"/>
    <col min="8445" max="8445" width="3" style="1" customWidth="1"/>
    <col min="8446" max="8483" width="2.28515625" style="1" customWidth="1"/>
    <col min="8484" max="8484" width="1.42578125" style="1" customWidth="1"/>
    <col min="8485" max="8485" width="0.28515625" style="1" customWidth="1"/>
    <col min="8486" max="8487" width="3" style="1" customWidth="1"/>
    <col min="8488" max="8488" width="2.28515625" style="1" customWidth="1"/>
    <col min="8489" max="8493" width="0" style="1" hidden="1" customWidth="1"/>
    <col min="8494" max="8494" width="13.28515625" style="1" customWidth="1"/>
    <col min="8495" max="8495" width="15.85546875" style="1" customWidth="1"/>
    <col min="8496" max="8699" width="9.140625" style="1"/>
    <col min="8700" max="8700" width="11.42578125" style="1" customWidth="1"/>
    <col min="8701" max="8701" width="3" style="1" customWidth="1"/>
    <col min="8702" max="8739" width="2.28515625" style="1" customWidth="1"/>
    <col min="8740" max="8740" width="1.42578125" style="1" customWidth="1"/>
    <col min="8741" max="8741" width="0.28515625" style="1" customWidth="1"/>
    <col min="8742" max="8743" width="3" style="1" customWidth="1"/>
    <col min="8744" max="8744" width="2.28515625" style="1" customWidth="1"/>
    <col min="8745" max="8749" width="0" style="1" hidden="1" customWidth="1"/>
    <col min="8750" max="8750" width="13.28515625" style="1" customWidth="1"/>
    <col min="8751" max="8751" width="15.85546875" style="1" customWidth="1"/>
    <col min="8752" max="8955" width="9.140625" style="1"/>
    <col min="8956" max="8956" width="11.42578125" style="1" customWidth="1"/>
    <col min="8957" max="8957" width="3" style="1" customWidth="1"/>
    <col min="8958" max="8995" width="2.28515625" style="1" customWidth="1"/>
    <col min="8996" max="8996" width="1.42578125" style="1" customWidth="1"/>
    <col min="8997" max="8997" width="0.28515625" style="1" customWidth="1"/>
    <col min="8998" max="8999" width="3" style="1" customWidth="1"/>
    <col min="9000" max="9000" width="2.28515625" style="1" customWidth="1"/>
    <col min="9001" max="9005" width="0" style="1" hidden="1" customWidth="1"/>
    <col min="9006" max="9006" width="13.28515625" style="1" customWidth="1"/>
    <col min="9007" max="9007" width="15.85546875" style="1" customWidth="1"/>
    <col min="9008" max="9211" width="9.140625" style="1"/>
    <col min="9212" max="9212" width="11.42578125" style="1" customWidth="1"/>
    <col min="9213" max="9213" width="3" style="1" customWidth="1"/>
    <col min="9214" max="9251" width="2.28515625" style="1" customWidth="1"/>
    <col min="9252" max="9252" width="1.42578125" style="1" customWidth="1"/>
    <col min="9253" max="9253" width="0.28515625" style="1" customWidth="1"/>
    <col min="9254" max="9255" width="3" style="1" customWidth="1"/>
    <col min="9256" max="9256" width="2.28515625" style="1" customWidth="1"/>
    <col min="9257" max="9261" width="0" style="1" hidden="1" customWidth="1"/>
    <col min="9262" max="9262" width="13.28515625" style="1" customWidth="1"/>
    <col min="9263" max="9263" width="15.85546875" style="1" customWidth="1"/>
    <col min="9264" max="9467" width="9.140625" style="1"/>
    <col min="9468" max="9468" width="11.42578125" style="1" customWidth="1"/>
    <col min="9469" max="9469" width="3" style="1" customWidth="1"/>
    <col min="9470" max="9507" width="2.28515625" style="1" customWidth="1"/>
    <col min="9508" max="9508" width="1.42578125" style="1" customWidth="1"/>
    <col min="9509" max="9509" width="0.28515625" style="1" customWidth="1"/>
    <col min="9510" max="9511" width="3" style="1" customWidth="1"/>
    <col min="9512" max="9512" width="2.28515625" style="1" customWidth="1"/>
    <col min="9513" max="9517" width="0" style="1" hidden="1" customWidth="1"/>
    <col min="9518" max="9518" width="13.28515625" style="1" customWidth="1"/>
    <col min="9519" max="9519" width="15.85546875" style="1" customWidth="1"/>
    <col min="9520" max="9723" width="9.140625" style="1"/>
    <col min="9724" max="9724" width="11.42578125" style="1" customWidth="1"/>
    <col min="9725" max="9725" width="3" style="1" customWidth="1"/>
    <col min="9726" max="9763" width="2.28515625" style="1" customWidth="1"/>
    <col min="9764" max="9764" width="1.42578125" style="1" customWidth="1"/>
    <col min="9765" max="9765" width="0.28515625" style="1" customWidth="1"/>
    <col min="9766" max="9767" width="3" style="1" customWidth="1"/>
    <col min="9768" max="9768" width="2.28515625" style="1" customWidth="1"/>
    <col min="9769" max="9773" width="0" style="1" hidden="1" customWidth="1"/>
    <col min="9774" max="9774" width="13.28515625" style="1" customWidth="1"/>
    <col min="9775" max="9775" width="15.85546875" style="1" customWidth="1"/>
    <col min="9776" max="9979" width="9.140625" style="1"/>
    <col min="9980" max="9980" width="11.42578125" style="1" customWidth="1"/>
    <col min="9981" max="9981" width="3" style="1" customWidth="1"/>
    <col min="9982" max="10019" width="2.28515625" style="1" customWidth="1"/>
    <col min="10020" max="10020" width="1.42578125" style="1" customWidth="1"/>
    <col min="10021" max="10021" width="0.28515625" style="1" customWidth="1"/>
    <col min="10022" max="10023" width="3" style="1" customWidth="1"/>
    <col min="10024" max="10024" width="2.28515625" style="1" customWidth="1"/>
    <col min="10025" max="10029" width="0" style="1" hidden="1" customWidth="1"/>
    <col min="10030" max="10030" width="13.28515625" style="1" customWidth="1"/>
    <col min="10031" max="10031" width="15.85546875" style="1" customWidth="1"/>
    <col min="10032" max="10235" width="9.140625" style="1"/>
    <col min="10236" max="10236" width="11.42578125" style="1" customWidth="1"/>
    <col min="10237" max="10237" width="3" style="1" customWidth="1"/>
    <col min="10238" max="10275" width="2.28515625" style="1" customWidth="1"/>
    <col min="10276" max="10276" width="1.42578125" style="1" customWidth="1"/>
    <col min="10277" max="10277" width="0.28515625" style="1" customWidth="1"/>
    <col min="10278" max="10279" width="3" style="1" customWidth="1"/>
    <col min="10280" max="10280" width="2.28515625" style="1" customWidth="1"/>
    <col min="10281" max="10285" width="0" style="1" hidden="1" customWidth="1"/>
    <col min="10286" max="10286" width="13.28515625" style="1" customWidth="1"/>
    <col min="10287" max="10287" width="15.85546875" style="1" customWidth="1"/>
    <col min="10288" max="10491" width="9.140625" style="1"/>
    <col min="10492" max="10492" width="11.42578125" style="1" customWidth="1"/>
    <col min="10493" max="10493" width="3" style="1" customWidth="1"/>
    <col min="10494" max="10531" width="2.28515625" style="1" customWidth="1"/>
    <col min="10532" max="10532" width="1.42578125" style="1" customWidth="1"/>
    <col min="10533" max="10533" width="0.28515625" style="1" customWidth="1"/>
    <col min="10534" max="10535" width="3" style="1" customWidth="1"/>
    <col min="10536" max="10536" width="2.28515625" style="1" customWidth="1"/>
    <col min="10537" max="10541" width="0" style="1" hidden="1" customWidth="1"/>
    <col min="10542" max="10542" width="13.28515625" style="1" customWidth="1"/>
    <col min="10543" max="10543" width="15.85546875" style="1" customWidth="1"/>
    <col min="10544" max="10747" width="9.140625" style="1"/>
    <col min="10748" max="10748" width="11.42578125" style="1" customWidth="1"/>
    <col min="10749" max="10749" width="3" style="1" customWidth="1"/>
    <col min="10750" max="10787" width="2.28515625" style="1" customWidth="1"/>
    <col min="10788" max="10788" width="1.42578125" style="1" customWidth="1"/>
    <col min="10789" max="10789" width="0.28515625" style="1" customWidth="1"/>
    <col min="10790" max="10791" width="3" style="1" customWidth="1"/>
    <col min="10792" max="10792" width="2.28515625" style="1" customWidth="1"/>
    <col min="10793" max="10797" width="0" style="1" hidden="1" customWidth="1"/>
    <col min="10798" max="10798" width="13.28515625" style="1" customWidth="1"/>
    <col min="10799" max="10799" width="15.85546875" style="1" customWidth="1"/>
    <col min="10800" max="11003" width="9.140625" style="1"/>
    <col min="11004" max="11004" width="11.42578125" style="1" customWidth="1"/>
    <col min="11005" max="11005" width="3" style="1" customWidth="1"/>
    <col min="11006" max="11043" width="2.28515625" style="1" customWidth="1"/>
    <col min="11044" max="11044" width="1.42578125" style="1" customWidth="1"/>
    <col min="11045" max="11045" width="0.28515625" style="1" customWidth="1"/>
    <col min="11046" max="11047" width="3" style="1" customWidth="1"/>
    <col min="11048" max="11048" width="2.28515625" style="1" customWidth="1"/>
    <col min="11049" max="11053" width="0" style="1" hidden="1" customWidth="1"/>
    <col min="11054" max="11054" width="13.28515625" style="1" customWidth="1"/>
    <col min="11055" max="11055" width="15.85546875" style="1" customWidth="1"/>
    <col min="11056" max="11259" width="9.140625" style="1"/>
    <col min="11260" max="11260" width="11.42578125" style="1" customWidth="1"/>
    <col min="11261" max="11261" width="3" style="1" customWidth="1"/>
    <col min="11262" max="11299" width="2.28515625" style="1" customWidth="1"/>
    <col min="11300" max="11300" width="1.42578125" style="1" customWidth="1"/>
    <col min="11301" max="11301" width="0.28515625" style="1" customWidth="1"/>
    <col min="11302" max="11303" width="3" style="1" customWidth="1"/>
    <col min="11304" max="11304" width="2.28515625" style="1" customWidth="1"/>
    <col min="11305" max="11309" width="0" style="1" hidden="1" customWidth="1"/>
    <col min="11310" max="11310" width="13.28515625" style="1" customWidth="1"/>
    <col min="11311" max="11311" width="15.85546875" style="1" customWidth="1"/>
    <col min="11312" max="11515" width="9.140625" style="1"/>
    <col min="11516" max="11516" width="11.42578125" style="1" customWidth="1"/>
    <col min="11517" max="11517" width="3" style="1" customWidth="1"/>
    <col min="11518" max="11555" width="2.28515625" style="1" customWidth="1"/>
    <col min="11556" max="11556" width="1.42578125" style="1" customWidth="1"/>
    <col min="11557" max="11557" width="0.28515625" style="1" customWidth="1"/>
    <col min="11558" max="11559" width="3" style="1" customWidth="1"/>
    <col min="11560" max="11560" width="2.28515625" style="1" customWidth="1"/>
    <col min="11561" max="11565" width="0" style="1" hidden="1" customWidth="1"/>
    <col min="11566" max="11566" width="13.28515625" style="1" customWidth="1"/>
    <col min="11567" max="11567" width="15.85546875" style="1" customWidth="1"/>
    <col min="11568" max="11771" width="9.140625" style="1"/>
    <col min="11772" max="11772" width="11.42578125" style="1" customWidth="1"/>
    <col min="11773" max="11773" width="3" style="1" customWidth="1"/>
    <col min="11774" max="11811" width="2.28515625" style="1" customWidth="1"/>
    <col min="11812" max="11812" width="1.42578125" style="1" customWidth="1"/>
    <col min="11813" max="11813" width="0.28515625" style="1" customWidth="1"/>
    <col min="11814" max="11815" width="3" style="1" customWidth="1"/>
    <col min="11816" max="11816" width="2.28515625" style="1" customWidth="1"/>
    <col min="11817" max="11821" width="0" style="1" hidden="1" customWidth="1"/>
    <col min="11822" max="11822" width="13.28515625" style="1" customWidth="1"/>
    <col min="11823" max="11823" width="15.85546875" style="1" customWidth="1"/>
    <col min="11824" max="12027" width="9.140625" style="1"/>
    <col min="12028" max="12028" width="11.42578125" style="1" customWidth="1"/>
    <col min="12029" max="12029" width="3" style="1" customWidth="1"/>
    <col min="12030" max="12067" width="2.28515625" style="1" customWidth="1"/>
    <col min="12068" max="12068" width="1.42578125" style="1" customWidth="1"/>
    <col min="12069" max="12069" width="0.28515625" style="1" customWidth="1"/>
    <col min="12070" max="12071" width="3" style="1" customWidth="1"/>
    <col min="12072" max="12072" width="2.28515625" style="1" customWidth="1"/>
    <col min="12073" max="12077" width="0" style="1" hidden="1" customWidth="1"/>
    <col min="12078" max="12078" width="13.28515625" style="1" customWidth="1"/>
    <col min="12079" max="12079" width="15.85546875" style="1" customWidth="1"/>
    <col min="12080" max="12283" width="9.140625" style="1"/>
    <col min="12284" max="12284" width="11.42578125" style="1" customWidth="1"/>
    <col min="12285" max="12285" width="3" style="1" customWidth="1"/>
    <col min="12286" max="12323" width="2.28515625" style="1" customWidth="1"/>
    <col min="12324" max="12324" width="1.42578125" style="1" customWidth="1"/>
    <col min="12325" max="12325" width="0.28515625" style="1" customWidth="1"/>
    <col min="12326" max="12327" width="3" style="1" customWidth="1"/>
    <col min="12328" max="12328" width="2.28515625" style="1" customWidth="1"/>
    <col min="12329" max="12333" width="0" style="1" hidden="1" customWidth="1"/>
    <col min="12334" max="12334" width="13.28515625" style="1" customWidth="1"/>
    <col min="12335" max="12335" width="15.85546875" style="1" customWidth="1"/>
    <col min="12336" max="12539" width="9.140625" style="1"/>
    <col min="12540" max="12540" width="11.42578125" style="1" customWidth="1"/>
    <col min="12541" max="12541" width="3" style="1" customWidth="1"/>
    <col min="12542" max="12579" width="2.28515625" style="1" customWidth="1"/>
    <col min="12580" max="12580" width="1.42578125" style="1" customWidth="1"/>
    <col min="12581" max="12581" width="0.28515625" style="1" customWidth="1"/>
    <col min="12582" max="12583" width="3" style="1" customWidth="1"/>
    <col min="12584" max="12584" width="2.28515625" style="1" customWidth="1"/>
    <col min="12585" max="12589" width="0" style="1" hidden="1" customWidth="1"/>
    <col min="12590" max="12590" width="13.28515625" style="1" customWidth="1"/>
    <col min="12591" max="12591" width="15.85546875" style="1" customWidth="1"/>
    <col min="12592" max="12795" width="9.140625" style="1"/>
    <col min="12796" max="12796" width="11.42578125" style="1" customWidth="1"/>
    <col min="12797" max="12797" width="3" style="1" customWidth="1"/>
    <col min="12798" max="12835" width="2.28515625" style="1" customWidth="1"/>
    <col min="12836" max="12836" width="1.42578125" style="1" customWidth="1"/>
    <col min="12837" max="12837" width="0.28515625" style="1" customWidth="1"/>
    <col min="12838" max="12839" width="3" style="1" customWidth="1"/>
    <col min="12840" max="12840" width="2.28515625" style="1" customWidth="1"/>
    <col min="12841" max="12845" width="0" style="1" hidden="1" customWidth="1"/>
    <col min="12846" max="12846" width="13.28515625" style="1" customWidth="1"/>
    <col min="12847" max="12847" width="15.85546875" style="1" customWidth="1"/>
    <col min="12848" max="13051" width="9.140625" style="1"/>
    <col min="13052" max="13052" width="11.42578125" style="1" customWidth="1"/>
    <col min="13053" max="13053" width="3" style="1" customWidth="1"/>
    <col min="13054" max="13091" width="2.28515625" style="1" customWidth="1"/>
    <col min="13092" max="13092" width="1.42578125" style="1" customWidth="1"/>
    <col min="13093" max="13093" width="0.28515625" style="1" customWidth="1"/>
    <col min="13094" max="13095" width="3" style="1" customWidth="1"/>
    <col min="13096" max="13096" width="2.28515625" style="1" customWidth="1"/>
    <col min="13097" max="13101" width="0" style="1" hidden="1" customWidth="1"/>
    <col min="13102" max="13102" width="13.28515625" style="1" customWidth="1"/>
    <col min="13103" max="13103" width="15.85546875" style="1" customWidth="1"/>
    <col min="13104" max="13307" width="9.140625" style="1"/>
    <col min="13308" max="13308" width="11.42578125" style="1" customWidth="1"/>
    <col min="13309" max="13309" width="3" style="1" customWidth="1"/>
    <col min="13310" max="13347" width="2.28515625" style="1" customWidth="1"/>
    <col min="13348" max="13348" width="1.42578125" style="1" customWidth="1"/>
    <col min="13349" max="13349" width="0.28515625" style="1" customWidth="1"/>
    <col min="13350" max="13351" width="3" style="1" customWidth="1"/>
    <col min="13352" max="13352" width="2.28515625" style="1" customWidth="1"/>
    <col min="13353" max="13357" width="0" style="1" hidden="1" customWidth="1"/>
    <col min="13358" max="13358" width="13.28515625" style="1" customWidth="1"/>
    <col min="13359" max="13359" width="15.85546875" style="1" customWidth="1"/>
    <col min="13360" max="13563" width="9.140625" style="1"/>
    <col min="13564" max="13564" width="11.42578125" style="1" customWidth="1"/>
    <col min="13565" max="13565" width="3" style="1" customWidth="1"/>
    <col min="13566" max="13603" width="2.28515625" style="1" customWidth="1"/>
    <col min="13604" max="13604" width="1.42578125" style="1" customWidth="1"/>
    <col min="13605" max="13605" width="0.28515625" style="1" customWidth="1"/>
    <col min="13606" max="13607" width="3" style="1" customWidth="1"/>
    <col min="13608" max="13608" width="2.28515625" style="1" customWidth="1"/>
    <col min="13609" max="13613" width="0" style="1" hidden="1" customWidth="1"/>
    <col min="13614" max="13614" width="13.28515625" style="1" customWidth="1"/>
    <col min="13615" max="13615" width="15.85546875" style="1" customWidth="1"/>
    <col min="13616" max="13819" width="9.140625" style="1"/>
    <col min="13820" max="13820" width="11.42578125" style="1" customWidth="1"/>
    <col min="13821" max="13821" width="3" style="1" customWidth="1"/>
    <col min="13822" max="13859" width="2.28515625" style="1" customWidth="1"/>
    <col min="13860" max="13860" width="1.42578125" style="1" customWidth="1"/>
    <col min="13861" max="13861" width="0.28515625" style="1" customWidth="1"/>
    <col min="13862" max="13863" width="3" style="1" customWidth="1"/>
    <col min="13864" max="13864" width="2.28515625" style="1" customWidth="1"/>
    <col min="13865" max="13869" width="0" style="1" hidden="1" customWidth="1"/>
    <col min="13870" max="13870" width="13.28515625" style="1" customWidth="1"/>
    <col min="13871" max="13871" width="15.85546875" style="1" customWidth="1"/>
    <col min="13872" max="14075" width="9.140625" style="1"/>
    <col min="14076" max="14076" width="11.42578125" style="1" customWidth="1"/>
    <col min="14077" max="14077" width="3" style="1" customWidth="1"/>
    <col min="14078" max="14115" width="2.28515625" style="1" customWidth="1"/>
    <col min="14116" max="14116" width="1.42578125" style="1" customWidth="1"/>
    <col min="14117" max="14117" width="0.28515625" style="1" customWidth="1"/>
    <col min="14118" max="14119" width="3" style="1" customWidth="1"/>
    <col min="14120" max="14120" width="2.28515625" style="1" customWidth="1"/>
    <col min="14121" max="14125" width="0" style="1" hidden="1" customWidth="1"/>
    <col min="14126" max="14126" width="13.28515625" style="1" customWidth="1"/>
    <col min="14127" max="14127" width="15.85546875" style="1" customWidth="1"/>
    <col min="14128" max="14331" width="9.140625" style="1"/>
    <col min="14332" max="14332" width="11.42578125" style="1" customWidth="1"/>
    <col min="14333" max="14333" width="3" style="1" customWidth="1"/>
    <col min="14334" max="14371" width="2.28515625" style="1" customWidth="1"/>
    <col min="14372" max="14372" width="1.42578125" style="1" customWidth="1"/>
    <col min="14373" max="14373" width="0.28515625" style="1" customWidth="1"/>
    <col min="14374" max="14375" width="3" style="1" customWidth="1"/>
    <col min="14376" max="14376" width="2.28515625" style="1" customWidth="1"/>
    <col min="14377" max="14381" width="0" style="1" hidden="1" customWidth="1"/>
    <col min="14382" max="14382" width="13.28515625" style="1" customWidth="1"/>
    <col min="14383" max="14383" width="15.85546875" style="1" customWidth="1"/>
    <col min="14384" max="14587" width="9.140625" style="1"/>
    <col min="14588" max="14588" width="11.42578125" style="1" customWidth="1"/>
    <col min="14589" max="14589" width="3" style="1" customWidth="1"/>
    <col min="14590" max="14627" width="2.28515625" style="1" customWidth="1"/>
    <col min="14628" max="14628" width="1.42578125" style="1" customWidth="1"/>
    <col min="14629" max="14629" width="0.28515625" style="1" customWidth="1"/>
    <col min="14630" max="14631" width="3" style="1" customWidth="1"/>
    <col min="14632" max="14632" width="2.28515625" style="1" customWidth="1"/>
    <col min="14633" max="14637" width="0" style="1" hidden="1" customWidth="1"/>
    <col min="14638" max="14638" width="13.28515625" style="1" customWidth="1"/>
    <col min="14639" max="14639" width="15.85546875" style="1" customWidth="1"/>
    <col min="14640" max="14843" width="9.140625" style="1"/>
    <col min="14844" max="14844" width="11.42578125" style="1" customWidth="1"/>
    <col min="14845" max="14845" width="3" style="1" customWidth="1"/>
    <col min="14846" max="14883" width="2.28515625" style="1" customWidth="1"/>
    <col min="14884" max="14884" width="1.42578125" style="1" customWidth="1"/>
    <col min="14885" max="14885" width="0.28515625" style="1" customWidth="1"/>
    <col min="14886" max="14887" width="3" style="1" customWidth="1"/>
    <col min="14888" max="14888" width="2.28515625" style="1" customWidth="1"/>
    <col min="14889" max="14893" width="0" style="1" hidden="1" customWidth="1"/>
    <col min="14894" max="14894" width="13.28515625" style="1" customWidth="1"/>
    <col min="14895" max="14895" width="15.85546875" style="1" customWidth="1"/>
    <col min="14896" max="15099" width="9.140625" style="1"/>
    <col min="15100" max="15100" width="11.42578125" style="1" customWidth="1"/>
    <col min="15101" max="15101" width="3" style="1" customWidth="1"/>
    <col min="15102" max="15139" width="2.28515625" style="1" customWidth="1"/>
    <col min="15140" max="15140" width="1.42578125" style="1" customWidth="1"/>
    <col min="15141" max="15141" width="0.28515625" style="1" customWidth="1"/>
    <col min="15142" max="15143" width="3" style="1" customWidth="1"/>
    <col min="15144" max="15144" width="2.28515625" style="1" customWidth="1"/>
    <col min="15145" max="15149" width="0" style="1" hidden="1" customWidth="1"/>
    <col min="15150" max="15150" width="13.28515625" style="1" customWidth="1"/>
    <col min="15151" max="15151" width="15.85546875" style="1" customWidth="1"/>
    <col min="15152" max="15355" width="9.140625" style="1"/>
    <col min="15356" max="15356" width="11.42578125" style="1" customWidth="1"/>
    <col min="15357" max="15357" width="3" style="1" customWidth="1"/>
    <col min="15358" max="15395" width="2.28515625" style="1" customWidth="1"/>
    <col min="15396" max="15396" width="1.42578125" style="1" customWidth="1"/>
    <col min="15397" max="15397" width="0.28515625" style="1" customWidth="1"/>
    <col min="15398" max="15399" width="3" style="1" customWidth="1"/>
    <col min="15400" max="15400" width="2.28515625" style="1" customWidth="1"/>
    <col min="15401" max="15405" width="0" style="1" hidden="1" customWidth="1"/>
    <col min="15406" max="15406" width="13.28515625" style="1" customWidth="1"/>
    <col min="15407" max="15407" width="15.85546875" style="1" customWidth="1"/>
    <col min="15408" max="15611" width="9.140625" style="1"/>
    <col min="15612" max="15612" width="11.42578125" style="1" customWidth="1"/>
    <col min="15613" max="15613" width="3" style="1" customWidth="1"/>
    <col min="15614" max="15651" width="2.28515625" style="1" customWidth="1"/>
    <col min="15652" max="15652" width="1.42578125" style="1" customWidth="1"/>
    <col min="15653" max="15653" width="0.28515625" style="1" customWidth="1"/>
    <col min="15654" max="15655" width="3" style="1" customWidth="1"/>
    <col min="15656" max="15656" width="2.28515625" style="1" customWidth="1"/>
    <col min="15657" max="15661" width="0" style="1" hidden="1" customWidth="1"/>
    <col min="15662" max="15662" width="13.28515625" style="1" customWidth="1"/>
    <col min="15663" max="15663" width="15.85546875" style="1" customWidth="1"/>
    <col min="15664" max="15867" width="9.140625" style="1"/>
    <col min="15868" max="15868" width="11.42578125" style="1" customWidth="1"/>
    <col min="15869" max="15869" width="3" style="1" customWidth="1"/>
    <col min="15870" max="15907" width="2.28515625" style="1" customWidth="1"/>
    <col min="15908" max="15908" width="1.42578125" style="1" customWidth="1"/>
    <col min="15909" max="15909" width="0.28515625" style="1" customWidth="1"/>
    <col min="15910" max="15911" width="3" style="1" customWidth="1"/>
    <col min="15912" max="15912" width="2.28515625" style="1" customWidth="1"/>
    <col min="15913" max="15917" width="0" style="1" hidden="1" customWidth="1"/>
    <col min="15918" max="15918" width="13.28515625" style="1" customWidth="1"/>
    <col min="15919" max="15919" width="15.85546875" style="1" customWidth="1"/>
    <col min="15920" max="16123" width="9.140625" style="1"/>
    <col min="16124" max="16124" width="11.42578125" style="1" customWidth="1"/>
    <col min="16125" max="16125" width="3" style="1" customWidth="1"/>
    <col min="16126" max="16163" width="2.28515625" style="1" customWidth="1"/>
    <col min="16164" max="16164" width="1.42578125" style="1" customWidth="1"/>
    <col min="16165" max="16165" width="0.28515625" style="1" customWidth="1"/>
    <col min="16166" max="16167" width="3" style="1" customWidth="1"/>
    <col min="16168" max="16168" width="2.28515625" style="1" customWidth="1"/>
    <col min="16169" max="16173" width="0" style="1" hidden="1" customWidth="1"/>
    <col min="16174" max="16174" width="13.28515625" style="1" customWidth="1"/>
    <col min="16175" max="16175" width="15.85546875" style="1" customWidth="1"/>
    <col min="16176" max="16384" width="9.140625" style="1"/>
  </cols>
  <sheetData>
    <row r="1" spans="1:51" ht="15.75" customHeight="1" thickTop="1" thickBot="1" x14ac:dyDescent="0.3">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Q1" s="2"/>
      <c r="AR1" s="2"/>
      <c r="AS1" s="2"/>
      <c r="AT1" s="5" t="s">
        <v>62</v>
      </c>
      <c r="AU1" s="2"/>
      <c r="AV1" s="2"/>
    </row>
    <row r="2" spans="1:51" ht="19.5" customHeight="1" thickTop="1" x14ac:dyDescent="0.25">
      <c r="A2" s="148" t="s">
        <v>337</v>
      </c>
      <c r="B2" s="148"/>
      <c r="C2" s="148"/>
      <c r="D2" s="148"/>
      <c r="E2" s="148"/>
      <c r="F2" s="148"/>
      <c r="G2" s="148"/>
      <c r="H2" s="148"/>
      <c r="I2" s="148"/>
      <c r="J2" s="148"/>
      <c r="K2" s="148"/>
      <c r="L2" s="148"/>
      <c r="M2" s="148"/>
      <c r="N2" s="148"/>
      <c r="O2" s="148"/>
      <c r="P2" s="2"/>
      <c r="Q2" s="144" t="s">
        <v>0</v>
      </c>
      <c r="R2" s="144"/>
      <c r="S2" s="144"/>
      <c r="T2" s="144"/>
      <c r="U2" s="144"/>
      <c r="V2" s="144"/>
      <c r="W2" s="144"/>
      <c r="X2" s="144"/>
      <c r="Y2" s="144"/>
      <c r="Z2" s="144"/>
      <c r="AA2" s="144"/>
      <c r="AB2" s="144"/>
      <c r="AC2" s="144"/>
      <c r="AD2" s="144"/>
      <c r="AE2" s="144"/>
      <c r="AF2" s="144"/>
      <c r="AG2" s="144"/>
      <c r="AH2" s="144"/>
      <c r="AI2" s="144"/>
      <c r="AJ2" s="144"/>
      <c r="AK2" s="144"/>
      <c r="AL2" s="144"/>
      <c r="AM2" s="144"/>
      <c r="AN2" s="85"/>
      <c r="AQ2" s="2"/>
      <c r="AR2" s="2"/>
      <c r="AS2" s="2"/>
      <c r="AT2" s="87" t="str">
        <f>VLOOKUP($AT$1,DMNV!$A$5:$B$45,2,0)</f>
        <v>Nguyễn Quang Đạo</v>
      </c>
      <c r="AU2" s="86"/>
      <c r="AV2" s="2"/>
    </row>
    <row r="3" spans="1:51" ht="19.5" customHeight="1" x14ac:dyDescent="0.25">
      <c r="A3" s="89" t="s">
        <v>336</v>
      </c>
      <c r="B3" s="89"/>
      <c r="C3" s="89"/>
      <c r="D3" s="89"/>
      <c r="E3" s="89"/>
      <c r="F3" s="89"/>
      <c r="G3" s="89"/>
      <c r="H3" s="89"/>
      <c r="I3" s="89"/>
      <c r="J3" s="89"/>
      <c r="K3" s="89"/>
      <c r="L3" s="89"/>
      <c r="M3" s="89"/>
      <c r="N3" s="89"/>
      <c r="O3" s="2"/>
      <c r="P3" s="2"/>
      <c r="Q3" s="144" t="s">
        <v>1</v>
      </c>
      <c r="R3" s="144"/>
      <c r="S3" s="144"/>
      <c r="T3" s="144"/>
      <c r="U3" s="144"/>
      <c r="V3" s="144"/>
      <c r="W3" s="144"/>
      <c r="X3" s="144"/>
      <c r="Y3" s="144"/>
      <c r="Z3" s="144"/>
      <c r="AA3" s="144"/>
      <c r="AB3" s="144"/>
      <c r="AC3" s="144"/>
      <c r="AD3" s="144"/>
      <c r="AE3" s="144"/>
      <c r="AF3" s="144"/>
      <c r="AG3" s="144"/>
      <c r="AH3" s="144"/>
      <c r="AI3" s="144"/>
      <c r="AJ3" s="144"/>
      <c r="AK3" s="144"/>
      <c r="AL3" s="144"/>
      <c r="AM3" s="144"/>
      <c r="AN3" s="85"/>
      <c r="AQ3" s="2"/>
      <c r="AR3" s="2"/>
      <c r="AS3" s="2"/>
      <c r="AT3" s="6"/>
      <c r="AU3" s="2"/>
      <c r="AV3" s="2"/>
    </row>
    <row r="4" spans="1:51" ht="3.75" customHeight="1" x14ac:dyDescent="0.25">
      <c r="A4" s="84"/>
      <c r="B4" s="84"/>
      <c r="C4" s="84"/>
      <c r="D4" s="84"/>
      <c r="E4" s="84"/>
      <c r="F4" s="84"/>
      <c r="G4" s="84"/>
      <c r="H4" s="84"/>
      <c r="I4" s="84"/>
      <c r="J4" s="84"/>
      <c r="K4" s="84"/>
      <c r="L4" s="84"/>
      <c r="M4" s="84"/>
      <c r="N4" s="84"/>
      <c r="O4" s="2"/>
      <c r="P4" s="2"/>
      <c r="Q4" s="85"/>
      <c r="R4" s="85"/>
      <c r="S4" s="85"/>
      <c r="T4" s="85"/>
      <c r="U4" s="85"/>
      <c r="V4" s="85"/>
      <c r="W4" s="85"/>
      <c r="X4" s="85"/>
      <c r="Y4" s="85"/>
      <c r="Z4" s="85"/>
      <c r="AA4" s="85"/>
      <c r="AB4" s="85"/>
      <c r="AC4" s="85"/>
      <c r="AD4" s="85"/>
      <c r="AE4" s="85"/>
      <c r="AF4" s="85"/>
      <c r="AG4" s="85"/>
      <c r="AH4" s="85"/>
      <c r="AI4" s="85"/>
      <c r="AJ4" s="85"/>
      <c r="AK4" s="85"/>
      <c r="AL4" s="85"/>
      <c r="AM4" s="85"/>
      <c r="AN4" s="85"/>
      <c r="AQ4" s="2"/>
      <c r="AR4" s="2"/>
      <c r="AS4" s="2"/>
      <c r="AT4" s="6"/>
      <c r="AU4" s="2"/>
      <c r="AV4" s="2"/>
    </row>
    <row r="5" spans="1:51" ht="19.5" customHeight="1" x14ac:dyDescent="0.25">
      <c r="A5" s="142" t="str">
        <f>"Số: "&amp;VLOOKUP($AT$1,vnv,1,0)&amp;"/HĐLĐ2015"</f>
        <v>Số: 03/HĐLĐ2015</v>
      </c>
      <c r="B5" s="142"/>
      <c r="C5" s="142"/>
      <c r="D5" s="142"/>
      <c r="E5" s="142"/>
      <c r="F5" s="142"/>
      <c r="G5" s="142"/>
      <c r="H5" s="142"/>
      <c r="I5" s="142"/>
      <c r="J5" s="142"/>
      <c r="K5" s="142"/>
      <c r="L5" s="142"/>
      <c r="M5" s="142"/>
      <c r="N5" s="142"/>
      <c r="O5" s="2"/>
      <c r="P5" s="2"/>
      <c r="Q5" s="2"/>
      <c r="R5" s="7"/>
      <c r="S5" s="2"/>
      <c r="T5" s="2"/>
      <c r="U5" s="2"/>
      <c r="V5" s="2"/>
      <c r="W5" s="54" t="str">
        <f>"Đông Anh"&amp;", "&amp;VLOOKUP($AT$1,vnv,19,0)</f>
        <v>Đông Anh, Ngày 02 tháng 01 năm 2015</v>
      </c>
      <c r="X5" s="53"/>
      <c r="Y5" s="9"/>
      <c r="Z5" s="2"/>
      <c r="AA5" s="8"/>
      <c r="AB5" s="2"/>
      <c r="AC5" s="8"/>
      <c r="AD5" s="8"/>
      <c r="AE5" s="8"/>
      <c r="AF5" s="8"/>
      <c r="AG5" s="8"/>
      <c r="AH5" s="8"/>
      <c r="AI5" s="8"/>
      <c r="AJ5" s="8"/>
      <c r="AK5" s="8"/>
      <c r="AL5" s="8"/>
      <c r="AM5" s="8"/>
      <c r="AN5" s="8"/>
      <c r="AQ5" s="2"/>
      <c r="AR5" s="2"/>
      <c r="AS5" s="2"/>
      <c r="AT5" s="6"/>
      <c r="AU5" s="10"/>
      <c r="AV5" s="2"/>
    </row>
    <row r="6" spans="1:51" ht="8.25" customHeight="1" x14ac:dyDescent="0.25">
      <c r="A6" s="85"/>
      <c r="B6" s="85"/>
      <c r="C6" s="85"/>
      <c r="D6" s="85"/>
      <c r="E6" s="85"/>
      <c r="F6" s="85"/>
      <c r="G6" s="85"/>
      <c r="H6" s="85"/>
      <c r="I6" s="85"/>
      <c r="J6" s="85"/>
      <c r="K6" s="85"/>
      <c r="L6" s="85"/>
      <c r="M6" s="85"/>
      <c r="N6" s="85"/>
      <c r="O6" s="2"/>
      <c r="P6" s="2"/>
      <c r="Q6" s="2"/>
      <c r="R6" s="7"/>
      <c r="S6" s="2"/>
      <c r="T6" s="2"/>
      <c r="U6" s="2"/>
      <c r="V6" s="2"/>
      <c r="W6" s="8"/>
      <c r="X6" s="9"/>
      <c r="Y6" s="9"/>
      <c r="Z6" s="2"/>
      <c r="AA6" s="8"/>
      <c r="AB6" s="2"/>
      <c r="AC6" s="8"/>
      <c r="AD6" s="8"/>
      <c r="AE6" s="8"/>
      <c r="AF6" s="8"/>
      <c r="AG6" s="8"/>
      <c r="AH6" s="8"/>
      <c r="AI6" s="8"/>
      <c r="AJ6" s="8"/>
      <c r="AK6" s="8"/>
      <c r="AL6" s="8"/>
      <c r="AM6" s="8"/>
      <c r="AN6" s="8"/>
      <c r="AQ6" s="2"/>
      <c r="AR6" s="2"/>
      <c r="AS6" s="2"/>
      <c r="AT6" s="6"/>
      <c r="AU6" s="10"/>
      <c r="AV6" s="139" t="s">
        <v>338</v>
      </c>
      <c r="AW6" s="54"/>
    </row>
    <row r="7" spans="1:51" ht="29.25" customHeight="1" x14ac:dyDescent="0.3">
      <c r="A7" s="149" t="s">
        <v>2</v>
      </c>
      <c r="B7" s="149"/>
      <c r="C7" s="149"/>
      <c r="D7" s="149"/>
      <c r="E7" s="149"/>
      <c r="F7" s="149"/>
      <c r="G7" s="149"/>
      <c r="H7" s="149"/>
      <c r="I7" s="149"/>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Q7" s="2"/>
      <c r="AR7" s="2"/>
      <c r="AS7" s="2"/>
      <c r="AT7" s="139" t="s">
        <v>338</v>
      </c>
      <c r="AU7" s="11"/>
      <c r="AV7" s="139" t="s">
        <v>338</v>
      </c>
      <c r="AY7" s="139" t="s">
        <v>338</v>
      </c>
    </row>
    <row r="8" spans="1:51" ht="19.5" customHeight="1" x14ac:dyDescent="0.25">
      <c r="A8" s="145" t="s">
        <v>3</v>
      </c>
      <c r="B8" s="145"/>
      <c r="C8" s="145"/>
      <c r="D8" s="145"/>
      <c r="E8" s="145"/>
      <c r="F8" s="145"/>
      <c r="G8" s="145"/>
      <c r="H8" s="145"/>
      <c r="I8" s="145"/>
      <c r="J8" s="145"/>
      <c r="K8" s="145"/>
      <c r="L8" s="145"/>
      <c r="M8" s="145"/>
      <c r="N8" s="145"/>
      <c r="O8" s="145"/>
      <c r="P8" s="145"/>
      <c r="Q8" s="145"/>
      <c r="R8" s="145"/>
      <c r="S8" s="145"/>
      <c r="T8" s="145"/>
      <c r="U8" s="145"/>
      <c r="V8" s="145"/>
      <c r="W8" s="145"/>
      <c r="X8" s="145"/>
      <c r="Y8" s="145"/>
      <c r="Z8" s="145"/>
      <c r="AA8" s="145"/>
      <c r="AB8" s="145"/>
      <c r="AC8" s="145"/>
      <c r="AD8" s="145"/>
      <c r="AE8" s="145"/>
      <c r="AF8" s="145"/>
      <c r="AG8" s="145"/>
      <c r="AH8" s="145"/>
      <c r="AI8" s="145"/>
      <c r="AJ8" s="145"/>
      <c r="AK8" s="145"/>
      <c r="AL8" s="145"/>
      <c r="AM8" s="145"/>
      <c r="AN8" s="145"/>
      <c r="AQ8" s="2"/>
      <c r="AR8" s="2"/>
      <c r="AS8" s="2"/>
      <c r="AT8" s="139" t="s">
        <v>338</v>
      </c>
      <c r="AU8" s="2"/>
      <c r="AV8" s="139" t="s">
        <v>338</v>
      </c>
      <c r="AY8" s="139" t="s">
        <v>338</v>
      </c>
    </row>
    <row r="9" spans="1:51" ht="19.5" customHeight="1" x14ac:dyDescent="0.25">
      <c r="A9" s="145" t="s">
        <v>4</v>
      </c>
      <c r="B9" s="145"/>
      <c r="C9" s="145"/>
      <c r="D9" s="145"/>
      <c r="E9" s="145"/>
      <c r="F9" s="145"/>
      <c r="G9" s="145"/>
      <c r="H9" s="145"/>
      <c r="I9" s="145"/>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5"/>
      <c r="AM9" s="145"/>
      <c r="AN9" s="145"/>
      <c r="AQ9" s="2"/>
      <c r="AR9" s="2"/>
      <c r="AS9" s="2"/>
      <c r="AT9" s="139" t="s">
        <v>338</v>
      </c>
      <c r="AU9" s="2"/>
      <c r="AV9" s="2"/>
      <c r="AY9" s="139" t="s">
        <v>338</v>
      </c>
    </row>
    <row r="10" spans="1:51" ht="13.5" customHeight="1" x14ac:dyDescent="0.25">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T10" s="139" t="s">
        <v>338</v>
      </c>
    </row>
    <row r="11" spans="1:51" ht="19.5" customHeight="1" x14ac:dyDescent="0.25">
      <c r="A11" s="2" t="s">
        <v>259</v>
      </c>
      <c r="B11" s="2"/>
      <c r="C11" s="2"/>
      <c r="D11" s="2"/>
      <c r="E11" s="2"/>
      <c r="F11" s="2"/>
      <c r="G11" s="2"/>
      <c r="H11" s="2"/>
      <c r="I11" s="2"/>
      <c r="J11" s="18" t="str">
        <f>"Ông: "&amp;TTDN!$B$11</f>
        <v>Ông: Đàm Văn Đức</v>
      </c>
      <c r="K11" s="12"/>
      <c r="M11" s="2"/>
      <c r="N11" s="2"/>
      <c r="O11" s="2"/>
      <c r="P11" s="2"/>
      <c r="Q11" s="2"/>
      <c r="R11" s="2"/>
      <c r="S11" s="2"/>
      <c r="T11" s="2"/>
      <c r="U11" s="2" t="s">
        <v>5</v>
      </c>
      <c r="V11" s="2"/>
      <c r="W11" s="2"/>
      <c r="Y11" s="2"/>
      <c r="Z11" s="2"/>
      <c r="AA11" s="2"/>
      <c r="AB11" s="2"/>
      <c r="AC11" s="2"/>
      <c r="AD11" s="2"/>
      <c r="AF11" s="2"/>
      <c r="AG11" s="2"/>
      <c r="AH11" s="2"/>
      <c r="AI11" s="2"/>
      <c r="AJ11" s="2"/>
      <c r="AK11" s="2"/>
      <c r="AL11" s="2"/>
      <c r="AM11" s="2"/>
      <c r="AN11" s="2"/>
      <c r="AT11" s="139" t="s">
        <v>338</v>
      </c>
      <c r="AV11" s="139" t="s">
        <v>338</v>
      </c>
    </row>
    <row r="12" spans="1:51" ht="19.5" customHeight="1" x14ac:dyDescent="0.25">
      <c r="A12" s="2" t="s">
        <v>6</v>
      </c>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T12" s="139" t="s">
        <v>338</v>
      </c>
      <c r="AV12" s="139" t="s">
        <v>338</v>
      </c>
    </row>
    <row r="13" spans="1:51" ht="19.5" customHeight="1" x14ac:dyDescent="0.25">
      <c r="A13" s="2" t="str">
        <f>"Đại diện cho: "&amp;TTDN!$B$6</f>
        <v>Đại diện cho: Công ty TNHH mua nỗi buồn bán niềm vui</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V13" s="139" t="s">
        <v>338</v>
      </c>
    </row>
    <row r="14" spans="1:51" ht="19.5" customHeight="1" x14ac:dyDescent="0.25">
      <c r="A14" s="2" t="str">
        <f>"Địa chỉ: "&amp;TTDN!$B$7</f>
        <v>Địa chỉ: Phây búc Nặng Thầm</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51" ht="19.5" customHeight="1" x14ac:dyDescent="0.25">
      <c r="A15" s="2" t="str">
        <f>"Điện thoại: "&amp;TTDN!B9</f>
        <v>Điện thoại: 0972075067</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51" ht="19.5" customHeight="1" x14ac:dyDescent="0.25">
      <c r="A16" s="2" t="s">
        <v>40</v>
      </c>
      <c r="B16" s="2"/>
      <c r="C16" s="2"/>
      <c r="D16" s="2"/>
      <c r="E16" s="2"/>
      <c r="F16" s="2"/>
      <c r="G16" s="18" t="str">
        <f>IF(VLOOKUP(AT1,DMNV!$A$5:$D$45,3,0)="Nam","Ông","Bà")</f>
        <v>Ông</v>
      </c>
      <c r="H16" s="13"/>
      <c r="I16" s="14" t="str">
        <f>IF(AT1="","",VLOOKUP($AT$1,vnv,2,0))</f>
        <v>Nguyễn Quang Đạo</v>
      </c>
      <c r="L16" s="14"/>
      <c r="M16" s="14"/>
      <c r="N16" s="14"/>
      <c r="O16" s="14"/>
      <c r="P16" s="14"/>
      <c r="Q16" s="14"/>
      <c r="R16" s="14"/>
      <c r="S16" s="14"/>
      <c r="T16" s="14"/>
      <c r="U16" s="2" t="s">
        <v>5</v>
      </c>
      <c r="V16" s="2"/>
      <c r="W16" s="2"/>
      <c r="Y16" s="2"/>
      <c r="Z16" s="2"/>
      <c r="AA16" s="2"/>
      <c r="AB16" s="2"/>
      <c r="AC16" s="2"/>
      <c r="AD16" s="2"/>
      <c r="AF16" s="2"/>
      <c r="AG16" s="2"/>
      <c r="AH16" s="2"/>
      <c r="AI16" s="2"/>
      <c r="AJ16" s="2"/>
      <c r="AK16" s="2"/>
      <c r="AL16" s="2"/>
      <c r="AM16" s="2"/>
      <c r="AN16" s="2"/>
    </row>
    <row r="17" spans="1:52" ht="19.5" customHeight="1" x14ac:dyDescent="0.25">
      <c r="A17" s="2" t="s">
        <v>31</v>
      </c>
      <c r="B17" s="2"/>
      <c r="C17" s="2"/>
      <c r="D17" s="2"/>
      <c r="E17" s="146" t="str">
        <f>VLOOKUP($AT$1,vnv,5,0)</f>
        <v>10/10/1959</v>
      </c>
      <c r="F17" s="146"/>
      <c r="G17" s="146"/>
      <c r="H17" s="146"/>
      <c r="I17" s="146"/>
      <c r="J17" s="146"/>
      <c r="K17" s="146"/>
      <c r="L17" s="2" t="s">
        <v>32</v>
      </c>
      <c r="M17" s="15"/>
      <c r="N17" s="146" t="str">
        <f>VLOOKUP($AT$1,vnv,6,0)</f>
        <v>Số 63, Tổ 5, Đông Anh, Hà Nội</v>
      </c>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Z17" s="139" t="s">
        <v>338</v>
      </c>
    </row>
    <row r="18" spans="1:52" ht="19.5" customHeight="1" x14ac:dyDescent="0.25">
      <c r="A18" s="47" t="s">
        <v>7</v>
      </c>
      <c r="B18" s="2"/>
      <c r="C18" s="2"/>
      <c r="D18" s="2"/>
      <c r="E18" s="2"/>
      <c r="F18" s="2"/>
      <c r="G18" s="2"/>
      <c r="I18" s="16" t="str">
        <f>VLOOKUP($AT$1,vnv,7,0)</f>
        <v>Số 63, Tổ 5, Đông Anh, Hà Nội</v>
      </c>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U18" s="139" t="s">
        <v>338</v>
      </c>
      <c r="AZ18" s="139" t="s">
        <v>338</v>
      </c>
    </row>
    <row r="19" spans="1:52" ht="19.5" customHeight="1" x14ac:dyDescent="0.25">
      <c r="A19" s="2" t="s">
        <v>8</v>
      </c>
      <c r="B19" s="2"/>
      <c r="C19" s="2"/>
      <c r="D19" s="2"/>
      <c r="E19" s="2"/>
      <c r="F19" s="2"/>
      <c r="G19" s="147" t="str">
        <f>VLOOKUP($AT$1,vnv,8,0)</f>
        <v>011643161</v>
      </c>
      <c r="H19" s="147"/>
      <c r="I19" s="147"/>
      <c r="J19" s="147"/>
      <c r="K19" s="147"/>
      <c r="L19" s="147"/>
      <c r="M19" s="17" t="s">
        <v>9</v>
      </c>
      <c r="N19" s="17"/>
      <c r="P19" s="17"/>
      <c r="Q19" s="17" t="str">
        <f>VLOOKUP($AT$1,vnv,9,0)</f>
        <v>24/05/2007</v>
      </c>
      <c r="R19" s="17"/>
      <c r="U19" s="17"/>
      <c r="V19" s="2"/>
      <c r="W19" s="2" t="s">
        <v>101</v>
      </c>
      <c r="AA19" s="33" t="str">
        <f>VLOOKUP($AT$1,vnv,10,0)</f>
        <v>CA TP Hà Nội</v>
      </c>
      <c r="AC19" s="2"/>
      <c r="AD19" s="2"/>
      <c r="AE19" s="2"/>
      <c r="AF19" s="2"/>
      <c r="AG19" s="2"/>
      <c r="AH19" s="2"/>
      <c r="AI19" s="2"/>
      <c r="AJ19" s="2"/>
      <c r="AK19" s="2"/>
      <c r="AL19" s="2"/>
      <c r="AM19" s="2"/>
      <c r="AN19" s="2"/>
      <c r="AU19" s="139" t="s">
        <v>338</v>
      </c>
      <c r="AZ19" s="139" t="s">
        <v>338</v>
      </c>
    </row>
    <row r="20" spans="1:52" ht="9.75" customHeight="1" x14ac:dyDescent="0.25">
      <c r="A20" s="2"/>
      <c r="B20" s="2"/>
      <c r="C20" s="2"/>
      <c r="D20" s="2"/>
      <c r="E20" s="2"/>
      <c r="F20" s="2"/>
      <c r="G20" s="83"/>
      <c r="H20" s="83"/>
      <c r="I20" s="83"/>
      <c r="J20" s="83"/>
      <c r="K20" s="83"/>
      <c r="L20" s="83"/>
      <c r="M20" s="17"/>
      <c r="N20" s="17"/>
      <c r="P20" s="17"/>
      <c r="Q20" s="17"/>
      <c r="R20" s="17"/>
      <c r="U20" s="17"/>
      <c r="V20" s="2"/>
      <c r="W20" s="2"/>
      <c r="AA20" s="33"/>
      <c r="AC20" s="2"/>
      <c r="AD20" s="2"/>
      <c r="AE20" s="2"/>
      <c r="AF20" s="2"/>
      <c r="AG20" s="2"/>
      <c r="AH20" s="2"/>
      <c r="AI20" s="2"/>
      <c r="AJ20" s="2"/>
      <c r="AK20" s="2"/>
      <c r="AL20" s="2"/>
      <c r="AM20" s="2"/>
      <c r="AN20" s="2"/>
      <c r="AU20" s="139" t="s">
        <v>338</v>
      </c>
    </row>
    <row r="21" spans="1:52" ht="19.5" customHeight="1" x14ac:dyDescent="0.25">
      <c r="A21" s="2" t="s">
        <v>309</v>
      </c>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1:52" ht="19.5" customHeight="1" x14ac:dyDescent="0.25">
      <c r="A22" s="18" t="s">
        <v>310</v>
      </c>
      <c r="B22" s="18"/>
      <c r="C22" s="18"/>
      <c r="D22" s="18"/>
      <c r="E22" s="18"/>
      <c r="F22" s="18"/>
      <c r="G22" s="18"/>
      <c r="H22" s="18"/>
      <c r="I22" s="18"/>
      <c r="J22" s="18"/>
      <c r="K22" s="18"/>
      <c r="L22" s="18"/>
      <c r="M22" s="18"/>
      <c r="N22" s="18"/>
      <c r="O22" s="18"/>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1:52" ht="19.5" customHeight="1" x14ac:dyDescent="0.25">
      <c r="A23" s="19" t="s">
        <v>10</v>
      </c>
      <c r="B23" s="2" t="s">
        <v>33</v>
      </c>
      <c r="C23" s="2"/>
      <c r="D23" s="2"/>
      <c r="E23" s="2"/>
      <c r="F23" s="2"/>
      <c r="G23" s="2"/>
      <c r="H23" s="2"/>
      <c r="I23" s="2"/>
      <c r="J23" s="2"/>
      <c r="K23" s="2"/>
      <c r="L23" s="134" t="str">
        <f>VLOOKUP($AT$1,vnv,17,0)&amp;";"</f>
        <v>Không xác định thời hạn;</v>
      </c>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T23" s="139" t="s">
        <v>338</v>
      </c>
    </row>
    <row r="24" spans="1:52" ht="19.5" customHeight="1" x14ac:dyDescent="0.25">
      <c r="A24" s="19" t="s">
        <v>10</v>
      </c>
      <c r="B24" s="28" t="str">
        <f>VLOOKUP($AT$1,vnv,22,0)</f>
        <v>Từ ngày: 02/01/2015</v>
      </c>
      <c r="C24" s="29"/>
      <c r="D24" s="29"/>
      <c r="E24" s="29"/>
      <c r="F24" s="29"/>
      <c r="G24" s="29"/>
      <c r="H24" s="29"/>
      <c r="I24" s="29"/>
      <c r="J24" s="29"/>
      <c r="N24" s="29"/>
      <c r="O24" s="21"/>
      <c r="P24" s="21"/>
      <c r="Q24" s="21"/>
      <c r="R24" s="21"/>
      <c r="T24" s="21"/>
      <c r="U24" s="21"/>
      <c r="V24" s="21"/>
      <c r="W24" s="21"/>
      <c r="X24" s="21"/>
      <c r="Y24" s="21"/>
      <c r="Z24" s="21"/>
      <c r="AA24" s="21"/>
      <c r="AB24" s="21"/>
      <c r="AC24" s="21"/>
      <c r="AD24" s="21"/>
      <c r="AE24" s="21"/>
      <c r="AF24" s="21"/>
      <c r="AG24" s="21"/>
      <c r="AH24" s="21"/>
      <c r="AI24" s="21"/>
      <c r="AJ24" s="21"/>
      <c r="AK24" s="21"/>
      <c r="AL24" s="21"/>
      <c r="AM24" s="21"/>
      <c r="AN24" s="21"/>
      <c r="AT24" s="139" t="s">
        <v>338</v>
      </c>
      <c r="AV24" s="139" t="s">
        <v>338</v>
      </c>
    </row>
    <row r="25" spans="1:52" ht="19.5" customHeight="1" x14ac:dyDescent="0.25">
      <c r="A25" s="19" t="s">
        <v>10</v>
      </c>
      <c r="B25" s="2" t="s">
        <v>314</v>
      </c>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T25" s="139" t="s">
        <v>338</v>
      </c>
      <c r="AV25" s="139" t="s">
        <v>338</v>
      </c>
    </row>
    <row r="26" spans="1:52" ht="19.5" customHeight="1" x14ac:dyDescent="0.25">
      <c r="A26" s="35" t="s">
        <v>313</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V26" s="139" t="s">
        <v>338</v>
      </c>
    </row>
    <row r="27" spans="1:52" ht="19.5" customHeight="1" x14ac:dyDescent="0.25">
      <c r="A27" s="19" t="s">
        <v>10</v>
      </c>
      <c r="B27" s="2" t="s">
        <v>257</v>
      </c>
      <c r="C27" s="2"/>
      <c r="D27" s="2"/>
      <c r="E27" s="2"/>
      <c r="F27" s="2"/>
      <c r="G27" s="2"/>
      <c r="H27" s="2"/>
      <c r="I27" s="133" t="str">
        <f>VLOOKUP($AT$1,vnv,15,0)&amp;";"</f>
        <v>Văn phòng;</v>
      </c>
      <c r="J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1:52" ht="19.5" customHeight="1" x14ac:dyDescent="0.25">
      <c r="A28" s="19" t="s">
        <v>10</v>
      </c>
      <c r="B28" s="2" t="s">
        <v>11</v>
      </c>
      <c r="C28" s="2"/>
      <c r="D28" s="2"/>
      <c r="E28" s="2"/>
      <c r="F28" s="2"/>
      <c r="G28" s="2"/>
      <c r="H28" s="2"/>
      <c r="I28" s="20" t="str">
        <f>VLOOKUP($AT$1,vnv,16,0)&amp;";"</f>
        <v>Phó Giám đốc;</v>
      </c>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row>
    <row r="29" spans="1:52" ht="19.5" customHeight="1" x14ac:dyDescent="0.25">
      <c r="A29" s="19" t="s">
        <v>10</v>
      </c>
      <c r="B29" s="2" t="s">
        <v>315</v>
      </c>
      <c r="C29" s="2"/>
      <c r="D29" s="2"/>
      <c r="E29" s="2"/>
      <c r="F29" s="2"/>
      <c r="G29" s="2"/>
      <c r="H29" s="2"/>
      <c r="I29" s="2"/>
      <c r="J29" s="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4"/>
      <c r="AP29" s="24"/>
      <c r="AQ29" s="24"/>
      <c r="AR29" s="24"/>
      <c r="AS29" s="24"/>
      <c r="AT29" s="24"/>
    </row>
    <row r="30" spans="1:52" ht="19.5" customHeight="1" x14ac:dyDescent="0.25">
      <c r="A30" s="18" t="s">
        <v>311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1:52" ht="19.5" customHeight="1" x14ac:dyDescent="0.25">
      <c r="A31" s="36" t="s">
        <v>10</v>
      </c>
      <c r="B31" s="2" t="s">
        <v>260</v>
      </c>
      <c r="C31" s="2"/>
      <c r="D31" s="2"/>
      <c r="E31" s="2"/>
      <c r="F31" s="2"/>
      <c r="G31" s="2"/>
      <c r="H31" s="2"/>
      <c r="I31" s="37"/>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1:52" ht="19.5" customHeight="1" x14ac:dyDescent="0.25">
      <c r="A32" s="36" t="s">
        <v>10</v>
      </c>
      <c r="B32" s="2" t="s">
        <v>261</v>
      </c>
      <c r="C32" s="2"/>
      <c r="D32" s="2"/>
      <c r="E32" s="2"/>
      <c r="F32" s="2"/>
      <c r="G32" s="2"/>
      <c r="H32" s="2"/>
      <c r="I32" s="2"/>
      <c r="J32" s="2"/>
      <c r="K32" s="2"/>
      <c r="L32" s="2"/>
      <c r="M32" s="2"/>
      <c r="N32" s="2"/>
      <c r="O32" s="2"/>
      <c r="P32" s="2"/>
      <c r="Q32" s="2"/>
      <c r="R32" s="16"/>
      <c r="S32" s="2"/>
      <c r="U32" s="2"/>
      <c r="V32" s="2"/>
      <c r="W32" s="2"/>
      <c r="X32" s="2"/>
      <c r="Y32" s="2"/>
      <c r="Z32" s="2"/>
      <c r="AA32" s="2"/>
      <c r="AB32" s="2"/>
      <c r="AC32" s="2"/>
      <c r="AD32" s="2"/>
      <c r="AE32" s="2"/>
      <c r="AF32" s="2"/>
      <c r="AG32" s="2"/>
      <c r="AH32" s="2"/>
      <c r="AI32" s="2"/>
      <c r="AJ32" s="2"/>
      <c r="AK32" s="2"/>
      <c r="AL32" s="2"/>
      <c r="AM32" s="2"/>
      <c r="AN32" s="2"/>
    </row>
    <row r="33" spans="1:40" ht="19.5" customHeight="1" x14ac:dyDescent="0.25">
      <c r="A33" s="18" t="s">
        <v>317</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0" s="48" customFormat="1" ht="19.5" customHeight="1" x14ac:dyDescent="0.25">
      <c r="A34" s="18" t="s">
        <v>13</v>
      </c>
      <c r="B34" s="18"/>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row>
    <row r="35" spans="1:40" ht="19.5" customHeight="1" x14ac:dyDescent="0.25">
      <c r="A35" s="19" t="s">
        <v>10</v>
      </c>
      <c r="B35" s="2" t="s">
        <v>263</v>
      </c>
      <c r="C35" s="2"/>
      <c r="D35" s="2"/>
      <c r="E35" s="2"/>
      <c r="F35" s="2"/>
      <c r="G35" s="2"/>
      <c r="H35" s="2"/>
      <c r="I35" s="2"/>
      <c r="J35" s="2"/>
      <c r="K35" s="2"/>
      <c r="L35" s="2"/>
      <c r="M35" s="25"/>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0" ht="19.5" customHeight="1" x14ac:dyDescent="0.25">
      <c r="A36" s="19" t="s">
        <v>10</v>
      </c>
      <c r="B36" s="2" t="s">
        <v>39</v>
      </c>
      <c r="C36" s="2"/>
      <c r="D36" s="2"/>
      <c r="E36" s="2"/>
      <c r="F36" s="2"/>
      <c r="G36" s="2"/>
      <c r="H36" s="2"/>
      <c r="I36" s="2"/>
      <c r="J36" s="143">
        <f>VLOOKUP($AT$1,vnv,12,0)</f>
        <v>6000000</v>
      </c>
      <c r="K36" s="143"/>
      <c r="L36" s="143"/>
      <c r="M36" s="143"/>
      <c r="N36" s="143"/>
      <c r="O36" s="2" t="s">
        <v>262</v>
      </c>
      <c r="R36" s="26"/>
      <c r="T36" s="2"/>
      <c r="U36" s="2"/>
      <c r="V36" s="2"/>
      <c r="W36" s="2"/>
      <c r="X36" s="2"/>
      <c r="Y36" s="2"/>
      <c r="Z36" s="2"/>
      <c r="AA36" s="2"/>
      <c r="AB36" s="2"/>
      <c r="AC36" s="2"/>
      <c r="AD36" s="2"/>
      <c r="AE36" s="2"/>
      <c r="AF36" s="2"/>
      <c r="AG36" s="2"/>
      <c r="AH36" s="2"/>
      <c r="AI36" s="2"/>
      <c r="AJ36" s="2"/>
      <c r="AK36" s="2"/>
      <c r="AL36" s="2"/>
      <c r="AM36" s="2"/>
      <c r="AN36" s="2"/>
    </row>
    <row r="37" spans="1:40" ht="19.5" customHeight="1" x14ac:dyDescent="0.25">
      <c r="A37" s="19" t="s">
        <v>10</v>
      </c>
      <c r="B37" s="23" t="s">
        <v>307</v>
      </c>
      <c r="C37" s="2"/>
      <c r="D37" s="2"/>
      <c r="E37" s="2"/>
      <c r="F37" s="2"/>
      <c r="G37" s="2"/>
      <c r="I37" s="26"/>
      <c r="J37" s="26"/>
      <c r="K37" s="26"/>
      <c r="L37" s="26"/>
      <c r="M37" s="26"/>
      <c r="N37" s="2"/>
      <c r="O37" s="26"/>
      <c r="R37" s="2"/>
      <c r="S37" s="2"/>
      <c r="T37" s="2"/>
      <c r="U37" s="2"/>
      <c r="V37" s="2"/>
      <c r="W37" s="2"/>
      <c r="X37" s="2"/>
      <c r="Y37" s="2"/>
      <c r="Z37" s="2"/>
      <c r="AA37" s="2"/>
      <c r="AB37" s="2"/>
      <c r="AC37" s="2"/>
      <c r="AD37" s="2"/>
      <c r="AE37" s="2"/>
      <c r="AF37" s="2"/>
      <c r="AG37" s="2"/>
      <c r="AH37" s="2"/>
      <c r="AI37" s="2"/>
      <c r="AJ37" s="2"/>
      <c r="AK37" s="2"/>
      <c r="AL37" s="2"/>
      <c r="AM37" s="2"/>
      <c r="AN37" s="2"/>
    </row>
    <row r="38" spans="1:40" ht="19.5" customHeight="1" x14ac:dyDescent="0.25">
      <c r="A38" s="19" t="s">
        <v>10</v>
      </c>
      <c r="B38" s="2" t="s">
        <v>316</v>
      </c>
      <c r="C38" s="2"/>
      <c r="D38" s="2"/>
      <c r="E38" s="2"/>
      <c r="F38" s="2"/>
      <c r="G38" s="2"/>
      <c r="H38" s="2"/>
      <c r="I38" s="16"/>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0" ht="19.5" customHeight="1" x14ac:dyDescent="0.25">
      <c r="A39" s="19" t="s">
        <v>10</v>
      </c>
      <c r="B39" s="2" t="s">
        <v>306</v>
      </c>
      <c r="C39" s="2"/>
      <c r="D39" s="2"/>
      <c r="E39" s="2"/>
      <c r="F39" s="2"/>
      <c r="G39" s="2"/>
      <c r="H39" s="2"/>
      <c r="I39" s="16"/>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0" ht="19.5" customHeight="1" x14ac:dyDescent="0.25">
      <c r="A40" s="19" t="s">
        <v>10</v>
      </c>
      <c r="B40" s="2" t="s">
        <v>285</v>
      </c>
      <c r="C40" s="2"/>
      <c r="D40" s="2"/>
      <c r="E40" s="2"/>
      <c r="F40" s="2"/>
      <c r="G40" s="2"/>
      <c r="H40" s="2"/>
      <c r="I40" s="2"/>
      <c r="J40" s="16"/>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0" ht="19.5" customHeight="1" x14ac:dyDescent="0.25">
      <c r="A41" s="19" t="s">
        <v>10</v>
      </c>
      <c r="B41" s="2" t="s">
        <v>266</v>
      </c>
      <c r="C41" s="2"/>
      <c r="D41" s="2"/>
      <c r="E41" s="2"/>
      <c r="F41" s="2"/>
      <c r="G41" s="2"/>
      <c r="H41" s="2"/>
      <c r="I41" s="2"/>
      <c r="J41" s="2"/>
      <c r="K41" s="16"/>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0" ht="19.5" customHeight="1" x14ac:dyDescent="0.25">
      <c r="A42" s="19" t="s">
        <v>10</v>
      </c>
      <c r="B42" s="2" t="s">
        <v>267</v>
      </c>
      <c r="C42" s="2"/>
      <c r="D42" s="2"/>
      <c r="E42" s="2"/>
      <c r="F42" s="2"/>
      <c r="G42" s="16"/>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0" ht="19.5" customHeight="1" x14ac:dyDescent="0.25">
      <c r="A43" s="19" t="s">
        <v>10</v>
      </c>
      <c r="B43" s="2" t="s">
        <v>268</v>
      </c>
      <c r="C43" s="2"/>
      <c r="D43" s="2"/>
      <c r="E43" s="2"/>
      <c r="F43" s="2"/>
      <c r="G43" s="2"/>
      <c r="H43" s="2"/>
      <c r="I43" s="16"/>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0" ht="19.5" customHeight="1" x14ac:dyDescent="0.25">
      <c r="A44" s="19" t="s">
        <v>10</v>
      </c>
      <c r="B44" s="2" t="s">
        <v>308</v>
      </c>
      <c r="C44" s="2"/>
      <c r="D44" s="2"/>
      <c r="E44" s="2"/>
      <c r="F44" s="2"/>
      <c r="G44" s="2"/>
      <c r="H44" s="2"/>
      <c r="I44" s="2"/>
      <c r="J44" s="2"/>
      <c r="K44" s="2"/>
      <c r="L44" s="2"/>
      <c r="M44" s="2"/>
      <c r="N44" s="2"/>
      <c r="O44" s="16"/>
      <c r="R44" s="2"/>
      <c r="S44" s="2"/>
      <c r="T44" s="2"/>
      <c r="U44" s="2"/>
      <c r="V44" s="2"/>
      <c r="W44" s="2"/>
      <c r="X44" s="2"/>
      <c r="Y44" s="2"/>
      <c r="Z44" s="2"/>
      <c r="AA44" s="2"/>
      <c r="AB44" s="2"/>
      <c r="AC44" s="2"/>
      <c r="AD44" s="2"/>
      <c r="AE44" s="2"/>
      <c r="AF44" s="2"/>
      <c r="AG44" s="2"/>
      <c r="AH44" s="2"/>
      <c r="AI44" s="2"/>
      <c r="AJ44" s="2"/>
      <c r="AK44" s="2"/>
      <c r="AL44" s="2"/>
      <c r="AM44" s="2"/>
      <c r="AN44" s="2"/>
    </row>
    <row r="45" spans="1:40" ht="19.5" customHeight="1" x14ac:dyDescent="0.25">
      <c r="A45" s="19" t="s">
        <v>10</v>
      </c>
      <c r="B45" s="2" t="s">
        <v>289</v>
      </c>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0" ht="19.5" customHeight="1" x14ac:dyDescent="0.25">
      <c r="A46" s="19" t="s">
        <v>10</v>
      </c>
      <c r="B46" s="2" t="str">
        <f>IF(OR(LEFT($L$23,1)="K",LEFT($L$23,1)="1"),"Bảo hiểm xã hội và bảo hiểm y tế, bảo hiểm thất nghiệp: Theo tỷ lệ quy định của nhà nước;","Bảo hiểm xã hội và bảo hiểm y tế, bảo hiểm thất nghiệp: Người lao động tự đóng")</f>
        <v>Bảo hiểm xã hội và bảo hiểm y tế, bảo hiểm thất nghiệp: Theo tỷ lệ quy định của nhà nước;</v>
      </c>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0" ht="19.5" customHeight="1" x14ac:dyDescent="0.25">
      <c r="A47" s="19" t="s">
        <v>10</v>
      </c>
      <c r="B47" s="2" t="s">
        <v>286</v>
      </c>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row>
    <row r="48" spans="1:40" ht="19.5" customHeight="1" x14ac:dyDescent="0.25">
      <c r="A48" s="19" t="s">
        <v>10</v>
      </c>
      <c r="B48" s="2" t="s">
        <v>287</v>
      </c>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row>
    <row r="49" spans="1:40" s="48" customFormat="1" ht="19.5" customHeight="1" x14ac:dyDescent="0.25">
      <c r="A49" s="18" t="s">
        <v>14</v>
      </c>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row>
    <row r="50" spans="1:40" ht="19.5" customHeight="1" x14ac:dyDescent="0.25">
      <c r="A50" s="19" t="s">
        <v>10</v>
      </c>
      <c r="B50" s="2" t="s">
        <v>274</v>
      </c>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row>
    <row r="51" spans="1:40" ht="20.25" customHeight="1" x14ac:dyDescent="0.25">
      <c r="A51" s="19" t="s">
        <v>10</v>
      </c>
      <c r="B51" s="2" t="s">
        <v>273</v>
      </c>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row>
    <row r="52" spans="1:40" ht="20.25" customHeight="1" x14ac:dyDescent="0.25">
      <c r="A52" s="40" t="s">
        <v>10</v>
      </c>
      <c r="B52" s="39" t="s">
        <v>318</v>
      </c>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row>
    <row r="53" spans="1:40" ht="20.25" customHeight="1" x14ac:dyDescent="0.25">
      <c r="A53" s="40" t="s">
        <v>10</v>
      </c>
      <c r="B53" s="39" t="s">
        <v>319</v>
      </c>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row>
    <row r="54" spans="1:40" ht="19.5" customHeight="1" x14ac:dyDescent="0.25">
      <c r="A54" s="18" t="s">
        <v>322</v>
      </c>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row>
    <row r="55" spans="1:40" s="48" customFormat="1" ht="19.5" customHeight="1" x14ac:dyDescent="0.25">
      <c r="A55" s="18" t="s">
        <v>320</v>
      </c>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row>
    <row r="56" spans="1:40" ht="19.5" customHeight="1" x14ac:dyDescent="0.25">
      <c r="A56" s="19" t="s">
        <v>10</v>
      </c>
      <c r="B56" s="2" t="s">
        <v>275</v>
      </c>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row>
    <row r="57" spans="1:40" x14ac:dyDescent="0.25">
      <c r="A57" s="41" t="s">
        <v>10</v>
      </c>
      <c r="B57" s="23" t="s">
        <v>38</v>
      </c>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row>
    <row r="58" spans="1:40" x14ac:dyDescent="0.25">
      <c r="A58" s="42" t="s">
        <v>34</v>
      </c>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row>
    <row r="59" spans="1:40" s="48" customFormat="1" ht="19.5" customHeight="1" x14ac:dyDescent="0.25">
      <c r="A59" s="18" t="s">
        <v>321</v>
      </c>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row>
    <row r="60" spans="1:40" ht="19.5" customHeight="1" x14ac:dyDescent="0.25">
      <c r="A60" s="19" t="s">
        <v>10</v>
      </c>
      <c r="B60" s="2" t="s">
        <v>15</v>
      </c>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row>
    <row r="61" spans="1:40" x14ac:dyDescent="0.25">
      <c r="A61" s="27" t="s">
        <v>10</v>
      </c>
      <c r="B61" s="23" t="s">
        <v>258</v>
      </c>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row>
    <row r="62" spans="1:40" x14ac:dyDescent="0.25">
      <c r="A62" s="18" t="s">
        <v>312</v>
      </c>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row>
    <row r="63" spans="1:40" x14ac:dyDescent="0.25">
      <c r="A63" s="43" t="s">
        <v>10</v>
      </c>
      <c r="B63" s="23" t="s">
        <v>35</v>
      </c>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row>
    <row r="64" spans="1:40" x14ac:dyDescent="0.25">
      <c r="A64" s="44" t="s">
        <v>276</v>
      </c>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row>
    <row r="65" spans="1:40" x14ac:dyDescent="0.25">
      <c r="A65" s="19" t="s">
        <v>10</v>
      </c>
      <c r="B65" s="2" t="s">
        <v>36</v>
      </c>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row>
    <row r="66" spans="1:40" x14ac:dyDescent="0.25">
      <c r="A66" s="28" t="str">
        <f>"có hiệu lực kể từ ngày "&amp;VLOOKUP($AT$1,vnv,20,0)&amp;". Khi hai bên ký kết phụ lục hợp đồng lao động thì nội dung phụ lục"</f>
        <v>có hiệu lực kể từ ngày 01/01/2015. Khi hai bên ký kết phụ lục hợp đồng lao động thì nội dung phụ lục</v>
      </c>
      <c r="B66" s="2"/>
      <c r="C66" s="2"/>
      <c r="D66" s="2"/>
      <c r="E66" s="2"/>
      <c r="F66" s="2"/>
      <c r="H66" s="2"/>
      <c r="I66" s="2"/>
      <c r="J66" s="2"/>
      <c r="K66" s="2"/>
      <c r="L66" s="2"/>
      <c r="M66" s="2"/>
      <c r="N66" s="2"/>
      <c r="P66" s="2"/>
      <c r="Q66" s="2"/>
      <c r="R66" s="2"/>
      <c r="S66" s="2"/>
      <c r="T66" s="2"/>
      <c r="U66" s="2"/>
      <c r="V66" s="2"/>
      <c r="W66" s="2"/>
      <c r="X66" s="2"/>
      <c r="Y66" s="2"/>
      <c r="Z66" s="2"/>
      <c r="AA66" s="2"/>
      <c r="AB66" s="2"/>
      <c r="AC66" s="2"/>
      <c r="AD66" s="2"/>
      <c r="AE66" s="2"/>
      <c r="AF66" s="2"/>
      <c r="AG66" s="2"/>
      <c r="AH66" s="2"/>
      <c r="AI66" s="2"/>
      <c r="AJ66" s="2"/>
      <c r="AK66" s="2"/>
      <c r="AL66" s="2"/>
      <c r="AM66" s="2"/>
      <c r="AN66" s="2"/>
    </row>
    <row r="67" spans="1:40" x14ac:dyDescent="0.25">
      <c r="A67" s="1" t="s">
        <v>37</v>
      </c>
      <c r="C67" s="29"/>
      <c r="D67" s="29"/>
      <c r="E67" s="29"/>
      <c r="F67" s="29"/>
      <c r="G67" s="29"/>
      <c r="H67" s="29"/>
      <c r="K67" s="29"/>
      <c r="L67" s="29"/>
      <c r="M67" s="29"/>
      <c r="N67" s="29"/>
      <c r="O67" s="46"/>
      <c r="P67" s="30"/>
      <c r="Q67" s="30"/>
      <c r="R67" s="30"/>
      <c r="S67" s="30"/>
      <c r="T67" s="30"/>
      <c r="U67" s="30"/>
      <c r="V67" s="30"/>
      <c r="W67" s="30"/>
      <c r="X67" s="30"/>
      <c r="Y67" s="30"/>
      <c r="Z67" s="30"/>
      <c r="AA67" s="30"/>
      <c r="AB67" s="30"/>
      <c r="AC67" s="30"/>
      <c r="AD67" s="30"/>
      <c r="AE67" s="30"/>
      <c r="AF67" s="30"/>
      <c r="AG67" s="30"/>
      <c r="AH67" s="30"/>
      <c r="AI67" s="30"/>
      <c r="AJ67" s="30"/>
      <c r="AK67" s="30"/>
      <c r="AL67" s="30"/>
      <c r="AM67" s="30"/>
      <c r="AN67" s="30"/>
    </row>
    <row r="68" spans="1:40" ht="19.5" customHeight="1" x14ac:dyDescent="0.25">
      <c r="A68" s="2"/>
      <c r="B68" s="2" t="s">
        <v>277</v>
      </c>
      <c r="C68" s="2"/>
      <c r="D68" s="2"/>
      <c r="E68" s="2"/>
      <c r="F68" s="2"/>
      <c r="G68" s="2"/>
      <c r="H68" s="2"/>
      <c r="I68" s="31"/>
      <c r="K68" s="2"/>
      <c r="L68" s="2"/>
      <c r="M68" s="2"/>
      <c r="N68" s="2"/>
      <c r="O68" s="2"/>
      <c r="P68" s="2"/>
      <c r="Q68" s="2"/>
      <c r="R68" s="2"/>
      <c r="S68" s="2"/>
      <c r="T68" s="2"/>
      <c r="U68" s="2"/>
      <c r="V68" s="2"/>
      <c r="W68" s="2"/>
      <c r="X68" s="2"/>
      <c r="Y68" s="45"/>
      <c r="Z68" s="45"/>
      <c r="AA68" s="45"/>
      <c r="AB68" s="45"/>
      <c r="AC68" s="45"/>
      <c r="AD68" s="45"/>
      <c r="AE68" s="45"/>
      <c r="AF68" s="45"/>
      <c r="AG68" s="45"/>
      <c r="AH68" s="45"/>
      <c r="AI68" s="45"/>
      <c r="AJ68" s="45"/>
      <c r="AK68" s="45"/>
      <c r="AL68" s="45"/>
      <c r="AM68" s="45"/>
      <c r="AN68" s="34"/>
    </row>
    <row r="69" spans="1:40" ht="19.5" customHeight="1" x14ac:dyDescent="0.25">
      <c r="A69" s="3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row>
    <row r="70" spans="1:40" ht="19.5" customHeight="1" x14ac:dyDescent="0.25">
      <c r="A70" s="144" t="s">
        <v>16</v>
      </c>
      <c r="B70" s="144"/>
      <c r="C70" s="144"/>
      <c r="D70" s="144"/>
      <c r="E70" s="144"/>
      <c r="F70" s="144"/>
      <c r="G70" s="144"/>
      <c r="H70" s="144"/>
      <c r="I70" s="144"/>
      <c r="J70" s="144"/>
      <c r="K70" s="144"/>
      <c r="L70" s="144"/>
      <c r="M70" s="144"/>
      <c r="N70" s="144"/>
      <c r="O70" s="144"/>
      <c r="P70" s="144"/>
      <c r="Q70" s="2"/>
      <c r="R70" s="2"/>
      <c r="S70" s="2"/>
      <c r="T70" s="2"/>
      <c r="U70" s="2"/>
      <c r="V70" s="144" t="s">
        <v>17</v>
      </c>
      <c r="W70" s="144"/>
      <c r="X70" s="144"/>
      <c r="Y70" s="144"/>
      <c r="Z70" s="144"/>
      <c r="AA70" s="144"/>
      <c r="AB70" s="144"/>
      <c r="AC70" s="144"/>
      <c r="AD70" s="144"/>
      <c r="AE70" s="144"/>
      <c r="AF70" s="144"/>
      <c r="AG70" s="144"/>
      <c r="AH70" s="144"/>
      <c r="AI70" s="144"/>
      <c r="AJ70" s="144"/>
      <c r="AK70" s="144"/>
      <c r="AL70" s="144"/>
      <c r="AM70" s="2"/>
      <c r="AN70" s="2"/>
    </row>
    <row r="71" spans="1:40" ht="19.5" customHeight="1" x14ac:dyDescent="0.25">
      <c r="A71" s="142" t="s">
        <v>18</v>
      </c>
      <c r="B71" s="142"/>
      <c r="C71" s="142"/>
      <c r="D71" s="142"/>
      <c r="E71" s="142"/>
      <c r="F71" s="142"/>
      <c r="G71" s="142"/>
      <c r="H71" s="142"/>
      <c r="I71" s="142"/>
      <c r="J71" s="142"/>
      <c r="K71" s="142"/>
      <c r="L71" s="142"/>
      <c r="M71" s="142"/>
      <c r="N71" s="142"/>
      <c r="O71" s="142"/>
      <c r="P71" s="142"/>
      <c r="Q71" s="2"/>
      <c r="R71" s="2"/>
      <c r="S71" s="2"/>
      <c r="T71" s="2"/>
      <c r="U71" s="2"/>
      <c r="V71" s="142" t="s">
        <v>18</v>
      </c>
      <c r="W71" s="142"/>
      <c r="X71" s="142"/>
      <c r="Y71" s="142"/>
      <c r="Z71" s="142"/>
      <c r="AA71" s="142"/>
      <c r="AB71" s="142"/>
      <c r="AC71" s="142"/>
      <c r="AD71" s="142"/>
      <c r="AE71" s="142"/>
      <c r="AF71" s="142"/>
      <c r="AG71" s="142"/>
      <c r="AH71" s="142"/>
      <c r="AI71" s="142"/>
      <c r="AJ71" s="142"/>
      <c r="AK71" s="142"/>
      <c r="AL71" s="142"/>
      <c r="AM71" s="2"/>
      <c r="AN71" s="2"/>
    </row>
    <row r="72" spans="1:40"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1:40"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row>
    <row r="74" spans="1:40"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row>
    <row r="77" spans="1:40" x14ac:dyDescent="0.25">
      <c r="A77" s="141" t="str">
        <f>VLOOKUP($AT$1,DMNV!$A$5:$B$45,2,0)</f>
        <v>Nguyễn Quang Đạo</v>
      </c>
      <c r="B77" s="141"/>
      <c r="C77" s="141"/>
      <c r="D77" s="141"/>
      <c r="E77" s="141"/>
      <c r="F77" s="141"/>
      <c r="G77" s="141"/>
      <c r="H77" s="141"/>
      <c r="I77" s="141"/>
      <c r="J77" s="141"/>
      <c r="K77" s="141"/>
      <c r="L77" s="141"/>
      <c r="M77" s="141"/>
      <c r="N77" s="141"/>
      <c r="O77" s="141"/>
      <c r="P77" s="141"/>
      <c r="V77" s="141" t="str">
        <f>TTDN!$B$11</f>
        <v>Đàm Văn Đức</v>
      </c>
      <c r="W77" s="141"/>
      <c r="X77" s="141"/>
      <c r="Y77" s="141"/>
      <c r="Z77" s="141"/>
      <c r="AA77" s="141"/>
      <c r="AB77" s="141"/>
      <c r="AC77" s="141"/>
      <c r="AD77" s="141"/>
      <c r="AE77" s="141"/>
      <c r="AF77" s="141"/>
      <c r="AG77" s="141"/>
      <c r="AH77" s="141"/>
      <c r="AI77" s="141"/>
      <c r="AJ77" s="141"/>
      <c r="AK77" s="141"/>
      <c r="AL77" s="141"/>
    </row>
  </sheetData>
  <mergeCells count="17">
    <mergeCell ref="A9:AN9"/>
    <mergeCell ref="E17:K17"/>
    <mergeCell ref="N17:AN17"/>
    <mergeCell ref="G19:L19"/>
    <mergeCell ref="A2:O2"/>
    <mergeCell ref="Q2:AM2"/>
    <mergeCell ref="A5:N5"/>
    <mergeCell ref="Q3:AM3"/>
    <mergeCell ref="A7:AN7"/>
    <mergeCell ref="A8:AN8"/>
    <mergeCell ref="V77:AL77"/>
    <mergeCell ref="A77:P77"/>
    <mergeCell ref="A71:P71"/>
    <mergeCell ref="V71:AL71"/>
    <mergeCell ref="J36:N36"/>
    <mergeCell ref="A70:P70"/>
    <mergeCell ref="V70:AL70"/>
  </mergeCells>
  <dataValidations count="1">
    <dataValidation type="list" allowBlank="1" showInputMessage="1" showErrorMessage="1" sqref="WXB983044 KP1 UL1 AEH1 AOD1 AXZ1 BHV1 BRR1 CBN1 CLJ1 CVF1 DFB1 DOX1 DYT1 EIP1 ESL1 FCH1 FMD1 FVZ1 GFV1 GPR1 GZN1 HJJ1 HTF1 IDB1 IMX1 IWT1 JGP1 JQL1 KAH1 KKD1 KTZ1 LDV1 LNR1 LXN1 MHJ1 MRF1 NBB1 NKX1 NUT1 OEP1 OOL1 OYH1 PID1 PRZ1 QBV1 QLR1 QVN1 RFJ1 RPF1 RZB1 SIX1 SST1 TCP1 TML1 TWH1 UGD1 UPZ1 UZV1 VJR1 VTN1 WDJ1 WNF1 WXB1 AT65540 KP65540 UL65540 AEH65540 AOD65540 AXZ65540 BHV65540 BRR65540 CBN65540 CLJ65540 CVF65540 DFB65540 DOX65540 DYT65540 EIP65540 ESL65540 FCH65540 FMD65540 FVZ65540 GFV65540 GPR65540 GZN65540 HJJ65540 HTF65540 IDB65540 IMX65540 IWT65540 JGP65540 JQL65540 KAH65540 KKD65540 KTZ65540 LDV65540 LNR65540 LXN65540 MHJ65540 MRF65540 NBB65540 NKX65540 NUT65540 OEP65540 OOL65540 OYH65540 PID65540 PRZ65540 QBV65540 QLR65540 QVN65540 RFJ65540 RPF65540 RZB65540 SIX65540 SST65540 TCP65540 TML65540 TWH65540 UGD65540 UPZ65540 UZV65540 VJR65540 VTN65540 WDJ65540 WNF65540 WXB65540 AT131076 KP131076 UL131076 AEH131076 AOD131076 AXZ131076 BHV131076 BRR131076 CBN131076 CLJ131076 CVF131076 DFB131076 DOX131076 DYT131076 EIP131076 ESL131076 FCH131076 FMD131076 FVZ131076 GFV131076 GPR131076 GZN131076 HJJ131076 HTF131076 IDB131076 IMX131076 IWT131076 JGP131076 JQL131076 KAH131076 KKD131076 KTZ131076 LDV131076 LNR131076 LXN131076 MHJ131076 MRF131076 NBB131076 NKX131076 NUT131076 OEP131076 OOL131076 OYH131076 PID131076 PRZ131076 QBV131076 QLR131076 QVN131076 RFJ131076 RPF131076 RZB131076 SIX131076 SST131076 TCP131076 TML131076 TWH131076 UGD131076 UPZ131076 UZV131076 VJR131076 VTN131076 WDJ131076 WNF131076 WXB131076 AT196612 KP196612 UL196612 AEH196612 AOD196612 AXZ196612 BHV196612 BRR196612 CBN196612 CLJ196612 CVF196612 DFB196612 DOX196612 DYT196612 EIP196612 ESL196612 FCH196612 FMD196612 FVZ196612 GFV196612 GPR196612 GZN196612 HJJ196612 HTF196612 IDB196612 IMX196612 IWT196612 JGP196612 JQL196612 KAH196612 KKD196612 KTZ196612 LDV196612 LNR196612 LXN196612 MHJ196612 MRF196612 NBB196612 NKX196612 NUT196612 OEP196612 OOL196612 OYH196612 PID196612 PRZ196612 QBV196612 QLR196612 QVN196612 RFJ196612 RPF196612 RZB196612 SIX196612 SST196612 TCP196612 TML196612 TWH196612 UGD196612 UPZ196612 UZV196612 VJR196612 VTN196612 WDJ196612 WNF196612 WXB196612 AT262148 KP262148 UL262148 AEH262148 AOD262148 AXZ262148 BHV262148 BRR262148 CBN262148 CLJ262148 CVF262148 DFB262148 DOX262148 DYT262148 EIP262148 ESL262148 FCH262148 FMD262148 FVZ262148 GFV262148 GPR262148 GZN262148 HJJ262148 HTF262148 IDB262148 IMX262148 IWT262148 JGP262148 JQL262148 KAH262148 KKD262148 KTZ262148 LDV262148 LNR262148 LXN262148 MHJ262148 MRF262148 NBB262148 NKX262148 NUT262148 OEP262148 OOL262148 OYH262148 PID262148 PRZ262148 QBV262148 QLR262148 QVN262148 RFJ262148 RPF262148 RZB262148 SIX262148 SST262148 TCP262148 TML262148 TWH262148 UGD262148 UPZ262148 UZV262148 VJR262148 VTN262148 WDJ262148 WNF262148 WXB262148 AT327684 KP327684 UL327684 AEH327684 AOD327684 AXZ327684 BHV327684 BRR327684 CBN327684 CLJ327684 CVF327684 DFB327684 DOX327684 DYT327684 EIP327684 ESL327684 FCH327684 FMD327684 FVZ327684 GFV327684 GPR327684 GZN327684 HJJ327684 HTF327684 IDB327684 IMX327684 IWT327684 JGP327684 JQL327684 KAH327684 KKD327684 KTZ327684 LDV327684 LNR327684 LXN327684 MHJ327684 MRF327684 NBB327684 NKX327684 NUT327684 OEP327684 OOL327684 OYH327684 PID327684 PRZ327684 QBV327684 QLR327684 QVN327684 RFJ327684 RPF327684 RZB327684 SIX327684 SST327684 TCP327684 TML327684 TWH327684 UGD327684 UPZ327684 UZV327684 VJR327684 VTN327684 WDJ327684 WNF327684 WXB327684 AT393220 KP393220 UL393220 AEH393220 AOD393220 AXZ393220 BHV393220 BRR393220 CBN393220 CLJ393220 CVF393220 DFB393220 DOX393220 DYT393220 EIP393220 ESL393220 FCH393220 FMD393220 FVZ393220 GFV393220 GPR393220 GZN393220 HJJ393220 HTF393220 IDB393220 IMX393220 IWT393220 JGP393220 JQL393220 KAH393220 KKD393220 KTZ393220 LDV393220 LNR393220 LXN393220 MHJ393220 MRF393220 NBB393220 NKX393220 NUT393220 OEP393220 OOL393220 OYH393220 PID393220 PRZ393220 QBV393220 QLR393220 QVN393220 RFJ393220 RPF393220 RZB393220 SIX393220 SST393220 TCP393220 TML393220 TWH393220 UGD393220 UPZ393220 UZV393220 VJR393220 VTN393220 WDJ393220 WNF393220 WXB393220 AT458756 KP458756 UL458756 AEH458756 AOD458756 AXZ458756 BHV458756 BRR458756 CBN458756 CLJ458756 CVF458756 DFB458756 DOX458756 DYT458756 EIP458756 ESL458756 FCH458756 FMD458756 FVZ458756 GFV458756 GPR458756 GZN458756 HJJ458756 HTF458756 IDB458756 IMX458756 IWT458756 JGP458756 JQL458756 KAH458756 KKD458756 KTZ458756 LDV458756 LNR458756 LXN458756 MHJ458756 MRF458756 NBB458756 NKX458756 NUT458756 OEP458756 OOL458756 OYH458756 PID458756 PRZ458756 QBV458756 QLR458756 QVN458756 RFJ458756 RPF458756 RZB458756 SIX458756 SST458756 TCP458756 TML458756 TWH458756 UGD458756 UPZ458756 UZV458756 VJR458756 VTN458756 WDJ458756 WNF458756 WXB458756 AT524292 KP524292 UL524292 AEH524292 AOD524292 AXZ524292 BHV524292 BRR524292 CBN524292 CLJ524292 CVF524292 DFB524292 DOX524292 DYT524292 EIP524292 ESL524292 FCH524292 FMD524292 FVZ524292 GFV524292 GPR524292 GZN524292 HJJ524292 HTF524292 IDB524292 IMX524292 IWT524292 JGP524292 JQL524292 KAH524292 KKD524292 KTZ524292 LDV524292 LNR524292 LXN524292 MHJ524292 MRF524292 NBB524292 NKX524292 NUT524292 OEP524292 OOL524292 OYH524292 PID524292 PRZ524292 QBV524292 QLR524292 QVN524292 RFJ524292 RPF524292 RZB524292 SIX524292 SST524292 TCP524292 TML524292 TWH524292 UGD524292 UPZ524292 UZV524292 VJR524292 VTN524292 WDJ524292 WNF524292 WXB524292 AT589828 KP589828 UL589828 AEH589828 AOD589828 AXZ589828 BHV589828 BRR589828 CBN589828 CLJ589828 CVF589828 DFB589828 DOX589828 DYT589828 EIP589828 ESL589828 FCH589828 FMD589828 FVZ589828 GFV589828 GPR589828 GZN589828 HJJ589828 HTF589828 IDB589828 IMX589828 IWT589828 JGP589828 JQL589828 KAH589828 KKD589828 KTZ589828 LDV589828 LNR589828 LXN589828 MHJ589828 MRF589828 NBB589828 NKX589828 NUT589828 OEP589828 OOL589828 OYH589828 PID589828 PRZ589828 QBV589828 QLR589828 QVN589828 RFJ589828 RPF589828 RZB589828 SIX589828 SST589828 TCP589828 TML589828 TWH589828 UGD589828 UPZ589828 UZV589828 VJR589828 VTN589828 WDJ589828 WNF589828 WXB589828 AT655364 KP655364 UL655364 AEH655364 AOD655364 AXZ655364 BHV655364 BRR655364 CBN655364 CLJ655364 CVF655364 DFB655364 DOX655364 DYT655364 EIP655364 ESL655364 FCH655364 FMD655364 FVZ655364 GFV655364 GPR655364 GZN655364 HJJ655364 HTF655364 IDB655364 IMX655364 IWT655364 JGP655364 JQL655364 KAH655364 KKD655364 KTZ655364 LDV655364 LNR655364 LXN655364 MHJ655364 MRF655364 NBB655364 NKX655364 NUT655364 OEP655364 OOL655364 OYH655364 PID655364 PRZ655364 QBV655364 QLR655364 QVN655364 RFJ655364 RPF655364 RZB655364 SIX655364 SST655364 TCP655364 TML655364 TWH655364 UGD655364 UPZ655364 UZV655364 VJR655364 VTN655364 WDJ655364 WNF655364 WXB655364 AT720900 KP720900 UL720900 AEH720900 AOD720900 AXZ720900 BHV720900 BRR720900 CBN720900 CLJ720900 CVF720900 DFB720900 DOX720900 DYT720900 EIP720900 ESL720900 FCH720900 FMD720900 FVZ720900 GFV720900 GPR720900 GZN720900 HJJ720900 HTF720900 IDB720900 IMX720900 IWT720900 JGP720900 JQL720900 KAH720900 KKD720900 KTZ720900 LDV720900 LNR720900 LXN720900 MHJ720900 MRF720900 NBB720900 NKX720900 NUT720900 OEP720900 OOL720900 OYH720900 PID720900 PRZ720900 QBV720900 QLR720900 QVN720900 RFJ720900 RPF720900 RZB720900 SIX720900 SST720900 TCP720900 TML720900 TWH720900 UGD720900 UPZ720900 UZV720900 VJR720900 VTN720900 WDJ720900 WNF720900 WXB720900 AT786436 KP786436 UL786436 AEH786436 AOD786436 AXZ786436 BHV786436 BRR786436 CBN786436 CLJ786436 CVF786436 DFB786436 DOX786436 DYT786436 EIP786436 ESL786436 FCH786436 FMD786436 FVZ786436 GFV786436 GPR786436 GZN786436 HJJ786436 HTF786436 IDB786436 IMX786436 IWT786436 JGP786436 JQL786436 KAH786436 KKD786436 KTZ786436 LDV786436 LNR786436 LXN786436 MHJ786436 MRF786436 NBB786436 NKX786436 NUT786436 OEP786436 OOL786436 OYH786436 PID786436 PRZ786436 QBV786436 QLR786436 QVN786436 RFJ786436 RPF786436 RZB786436 SIX786436 SST786436 TCP786436 TML786436 TWH786436 UGD786436 UPZ786436 UZV786436 VJR786436 VTN786436 WDJ786436 WNF786436 WXB786436 AT851972 KP851972 UL851972 AEH851972 AOD851972 AXZ851972 BHV851972 BRR851972 CBN851972 CLJ851972 CVF851972 DFB851972 DOX851972 DYT851972 EIP851972 ESL851972 FCH851972 FMD851972 FVZ851972 GFV851972 GPR851972 GZN851972 HJJ851972 HTF851972 IDB851972 IMX851972 IWT851972 JGP851972 JQL851972 KAH851972 KKD851972 KTZ851972 LDV851972 LNR851972 LXN851972 MHJ851972 MRF851972 NBB851972 NKX851972 NUT851972 OEP851972 OOL851972 OYH851972 PID851972 PRZ851972 QBV851972 QLR851972 QVN851972 RFJ851972 RPF851972 RZB851972 SIX851972 SST851972 TCP851972 TML851972 TWH851972 UGD851972 UPZ851972 UZV851972 VJR851972 VTN851972 WDJ851972 WNF851972 WXB851972 AT917508 KP917508 UL917508 AEH917508 AOD917508 AXZ917508 BHV917508 BRR917508 CBN917508 CLJ917508 CVF917508 DFB917508 DOX917508 DYT917508 EIP917508 ESL917508 FCH917508 FMD917508 FVZ917508 GFV917508 GPR917508 GZN917508 HJJ917508 HTF917508 IDB917508 IMX917508 IWT917508 JGP917508 JQL917508 KAH917508 KKD917508 KTZ917508 LDV917508 LNR917508 LXN917508 MHJ917508 MRF917508 NBB917508 NKX917508 NUT917508 OEP917508 OOL917508 OYH917508 PID917508 PRZ917508 QBV917508 QLR917508 QVN917508 RFJ917508 RPF917508 RZB917508 SIX917508 SST917508 TCP917508 TML917508 TWH917508 UGD917508 UPZ917508 UZV917508 VJR917508 VTN917508 WDJ917508 WNF917508 WXB917508 AT983044 KP983044 UL983044 AEH983044 AOD983044 AXZ983044 BHV983044 BRR983044 CBN983044 CLJ983044 CVF983044 DFB983044 DOX983044 DYT983044 EIP983044 ESL983044 FCH983044 FMD983044 FVZ983044 GFV983044 GPR983044 GZN983044 HJJ983044 HTF983044 IDB983044 IMX983044 IWT983044 JGP983044 JQL983044 KAH983044 KKD983044 KTZ983044 LDV983044 LNR983044 LXN983044 MHJ983044 MRF983044 NBB983044 NKX983044 NUT983044 OEP983044 OOL983044 OYH983044 PID983044 PRZ983044 QBV983044 QLR983044 QVN983044 RFJ983044 RPF983044 RZB983044 SIX983044 SST983044 TCP983044 TML983044 TWH983044 UGD983044 UPZ983044 UZV983044 VJR983044 VTN983044 WDJ983044 WNF983044">
      <formula1>ma_nv</formula1>
    </dataValidation>
  </dataValidations>
  <printOptions horizontalCentered="1"/>
  <pageMargins left="0.59055118110236227" right="0.39370078740157483" top="0.74803149606299213" bottom="0.74803149606299213" header="0.31496062992125984" footer="0.31496062992125984"/>
  <pageSetup paperSize="9" orientation="portrait" verticalDpi="0" r:id="rId1"/>
  <headerFooter>
    <oddFooter>&amp;CPage &amp;P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DMNV!$A$5:$A$45</xm:f>
          </x14:formula1>
          <xm:sqref>AT1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A102"/>
  <sheetViews>
    <sheetView showGridLines="0" workbookViewId="0"/>
  </sheetViews>
  <sheetFormatPr defaultRowHeight="15.75" x14ac:dyDescent="0.25"/>
  <cols>
    <col min="1" max="37" width="2.28515625" style="3" customWidth="1"/>
    <col min="38" max="38" width="2.42578125" style="3" customWidth="1"/>
    <col min="39" max="39" width="1.28515625" style="3" customWidth="1"/>
    <col min="40" max="40" width="2" style="3" customWidth="1"/>
    <col min="41" max="45" width="2.28515625" style="3" customWidth="1"/>
    <col min="46" max="46" width="13.28515625" style="3" customWidth="1"/>
    <col min="47" max="47" width="15.85546875" style="3" customWidth="1"/>
    <col min="48" max="251" width="9.140625" style="3"/>
    <col min="252" max="252" width="11.42578125" style="3" customWidth="1"/>
    <col min="253" max="253" width="3" style="3" customWidth="1"/>
    <col min="254" max="291" width="2.28515625" style="3" customWidth="1"/>
    <col min="292" max="292" width="1.42578125" style="3" customWidth="1"/>
    <col min="293" max="293" width="0.28515625" style="3" customWidth="1"/>
    <col min="294" max="295" width="3" style="3" customWidth="1"/>
    <col min="296" max="296" width="2.28515625" style="3" customWidth="1"/>
    <col min="297" max="301" width="0" style="3" hidden="1" customWidth="1"/>
    <col min="302" max="302" width="13.28515625" style="3" customWidth="1"/>
    <col min="303" max="303" width="15.85546875" style="3" customWidth="1"/>
    <col min="304" max="507" width="9.140625" style="3"/>
    <col min="508" max="508" width="11.42578125" style="3" customWidth="1"/>
    <col min="509" max="509" width="3" style="3" customWidth="1"/>
    <col min="510" max="547" width="2.28515625" style="3" customWidth="1"/>
    <col min="548" max="548" width="1.42578125" style="3" customWidth="1"/>
    <col min="549" max="549" width="0.28515625" style="3" customWidth="1"/>
    <col min="550" max="551" width="3" style="3" customWidth="1"/>
    <col min="552" max="552" width="2.28515625" style="3" customWidth="1"/>
    <col min="553" max="557" width="0" style="3" hidden="1" customWidth="1"/>
    <col min="558" max="558" width="13.28515625" style="3" customWidth="1"/>
    <col min="559" max="559" width="15.85546875" style="3" customWidth="1"/>
    <col min="560" max="763" width="9.140625" style="3"/>
    <col min="764" max="764" width="11.42578125" style="3" customWidth="1"/>
    <col min="765" max="765" width="3" style="3" customWidth="1"/>
    <col min="766" max="803" width="2.28515625" style="3" customWidth="1"/>
    <col min="804" max="804" width="1.42578125" style="3" customWidth="1"/>
    <col min="805" max="805" width="0.28515625" style="3" customWidth="1"/>
    <col min="806" max="807" width="3" style="3" customWidth="1"/>
    <col min="808" max="808" width="2.28515625" style="3" customWidth="1"/>
    <col min="809" max="813" width="0" style="3" hidden="1" customWidth="1"/>
    <col min="814" max="814" width="13.28515625" style="3" customWidth="1"/>
    <col min="815" max="815" width="15.85546875" style="3" customWidth="1"/>
    <col min="816" max="1019" width="9.140625" style="3"/>
    <col min="1020" max="1020" width="11.42578125" style="3" customWidth="1"/>
    <col min="1021" max="1021" width="3" style="3" customWidth="1"/>
    <col min="1022" max="1059" width="2.28515625" style="3" customWidth="1"/>
    <col min="1060" max="1060" width="1.42578125" style="3" customWidth="1"/>
    <col min="1061" max="1061" width="0.28515625" style="3" customWidth="1"/>
    <col min="1062" max="1063" width="3" style="3" customWidth="1"/>
    <col min="1064" max="1064" width="2.28515625" style="3" customWidth="1"/>
    <col min="1065" max="1069" width="0" style="3" hidden="1" customWidth="1"/>
    <col min="1070" max="1070" width="13.28515625" style="3" customWidth="1"/>
    <col min="1071" max="1071" width="15.85546875" style="3" customWidth="1"/>
    <col min="1072" max="1275" width="9.140625" style="3"/>
    <col min="1276" max="1276" width="11.42578125" style="3" customWidth="1"/>
    <col min="1277" max="1277" width="3" style="3" customWidth="1"/>
    <col min="1278" max="1315" width="2.28515625" style="3" customWidth="1"/>
    <col min="1316" max="1316" width="1.42578125" style="3" customWidth="1"/>
    <col min="1317" max="1317" width="0.28515625" style="3" customWidth="1"/>
    <col min="1318" max="1319" width="3" style="3" customWidth="1"/>
    <col min="1320" max="1320" width="2.28515625" style="3" customWidth="1"/>
    <col min="1321" max="1325" width="0" style="3" hidden="1" customWidth="1"/>
    <col min="1326" max="1326" width="13.28515625" style="3" customWidth="1"/>
    <col min="1327" max="1327" width="15.85546875" style="3" customWidth="1"/>
    <col min="1328" max="1531" width="9.140625" style="3"/>
    <col min="1532" max="1532" width="11.42578125" style="3" customWidth="1"/>
    <col min="1533" max="1533" width="3" style="3" customWidth="1"/>
    <col min="1534" max="1571" width="2.28515625" style="3" customWidth="1"/>
    <col min="1572" max="1572" width="1.42578125" style="3" customWidth="1"/>
    <col min="1573" max="1573" width="0.28515625" style="3" customWidth="1"/>
    <col min="1574" max="1575" width="3" style="3" customWidth="1"/>
    <col min="1576" max="1576" width="2.28515625" style="3" customWidth="1"/>
    <col min="1577" max="1581" width="0" style="3" hidden="1" customWidth="1"/>
    <col min="1582" max="1582" width="13.28515625" style="3" customWidth="1"/>
    <col min="1583" max="1583" width="15.85546875" style="3" customWidth="1"/>
    <col min="1584" max="1787" width="9.140625" style="3"/>
    <col min="1788" max="1788" width="11.42578125" style="3" customWidth="1"/>
    <col min="1789" max="1789" width="3" style="3" customWidth="1"/>
    <col min="1790" max="1827" width="2.28515625" style="3" customWidth="1"/>
    <col min="1828" max="1828" width="1.42578125" style="3" customWidth="1"/>
    <col min="1829" max="1829" width="0.28515625" style="3" customWidth="1"/>
    <col min="1830" max="1831" width="3" style="3" customWidth="1"/>
    <col min="1832" max="1832" width="2.28515625" style="3" customWidth="1"/>
    <col min="1833" max="1837" width="0" style="3" hidden="1" customWidth="1"/>
    <col min="1838" max="1838" width="13.28515625" style="3" customWidth="1"/>
    <col min="1839" max="1839" width="15.85546875" style="3" customWidth="1"/>
    <col min="1840" max="2043" width="9.140625" style="3"/>
    <col min="2044" max="2044" width="11.42578125" style="3" customWidth="1"/>
    <col min="2045" max="2045" width="3" style="3" customWidth="1"/>
    <col min="2046" max="2083" width="2.28515625" style="3" customWidth="1"/>
    <col min="2084" max="2084" width="1.42578125" style="3" customWidth="1"/>
    <col min="2085" max="2085" width="0.28515625" style="3" customWidth="1"/>
    <col min="2086" max="2087" width="3" style="3" customWidth="1"/>
    <col min="2088" max="2088" width="2.28515625" style="3" customWidth="1"/>
    <col min="2089" max="2093" width="0" style="3" hidden="1" customWidth="1"/>
    <col min="2094" max="2094" width="13.28515625" style="3" customWidth="1"/>
    <col min="2095" max="2095" width="15.85546875" style="3" customWidth="1"/>
    <col min="2096" max="2299" width="9.140625" style="3"/>
    <col min="2300" max="2300" width="11.42578125" style="3" customWidth="1"/>
    <col min="2301" max="2301" width="3" style="3" customWidth="1"/>
    <col min="2302" max="2339" width="2.28515625" style="3" customWidth="1"/>
    <col min="2340" max="2340" width="1.42578125" style="3" customWidth="1"/>
    <col min="2341" max="2341" width="0.28515625" style="3" customWidth="1"/>
    <col min="2342" max="2343" width="3" style="3" customWidth="1"/>
    <col min="2344" max="2344" width="2.28515625" style="3" customWidth="1"/>
    <col min="2345" max="2349" width="0" style="3" hidden="1" customWidth="1"/>
    <col min="2350" max="2350" width="13.28515625" style="3" customWidth="1"/>
    <col min="2351" max="2351" width="15.85546875" style="3" customWidth="1"/>
    <col min="2352" max="2555" width="9.140625" style="3"/>
    <col min="2556" max="2556" width="11.42578125" style="3" customWidth="1"/>
    <col min="2557" max="2557" width="3" style="3" customWidth="1"/>
    <col min="2558" max="2595" width="2.28515625" style="3" customWidth="1"/>
    <col min="2596" max="2596" width="1.42578125" style="3" customWidth="1"/>
    <col min="2597" max="2597" width="0.28515625" style="3" customWidth="1"/>
    <col min="2598" max="2599" width="3" style="3" customWidth="1"/>
    <col min="2600" max="2600" width="2.28515625" style="3" customWidth="1"/>
    <col min="2601" max="2605" width="0" style="3" hidden="1" customWidth="1"/>
    <col min="2606" max="2606" width="13.28515625" style="3" customWidth="1"/>
    <col min="2607" max="2607" width="15.85546875" style="3" customWidth="1"/>
    <col min="2608" max="2811" width="9.140625" style="3"/>
    <col min="2812" max="2812" width="11.42578125" style="3" customWidth="1"/>
    <col min="2813" max="2813" width="3" style="3" customWidth="1"/>
    <col min="2814" max="2851" width="2.28515625" style="3" customWidth="1"/>
    <col min="2852" max="2852" width="1.42578125" style="3" customWidth="1"/>
    <col min="2853" max="2853" width="0.28515625" style="3" customWidth="1"/>
    <col min="2854" max="2855" width="3" style="3" customWidth="1"/>
    <col min="2856" max="2856" width="2.28515625" style="3" customWidth="1"/>
    <col min="2857" max="2861" width="0" style="3" hidden="1" customWidth="1"/>
    <col min="2862" max="2862" width="13.28515625" style="3" customWidth="1"/>
    <col min="2863" max="2863" width="15.85546875" style="3" customWidth="1"/>
    <col min="2864" max="3067" width="9.140625" style="3"/>
    <col min="3068" max="3068" width="11.42578125" style="3" customWidth="1"/>
    <col min="3069" max="3069" width="3" style="3" customWidth="1"/>
    <col min="3070" max="3107" width="2.28515625" style="3" customWidth="1"/>
    <col min="3108" max="3108" width="1.42578125" style="3" customWidth="1"/>
    <col min="3109" max="3109" width="0.28515625" style="3" customWidth="1"/>
    <col min="3110" max="3111" width="3" style="3" customWidth="1"/>
    <col min="3112" max="3112" width="2.28515625" style="3" customWidth="1"/>
    <col min="3113" max="3117" width="0" style="3" hidden="1" customWidth="1"/>
    <col min="3118" max="3118" width="13.28515625" style="3" customWidth="1"/>
    <col min="3119" max="3119" width="15.85546875" style="3" customWidth="1"/>
    <col min="3120" max="3323" width="9.140625" style="3"/>
    <col min="3324" max="3324" width="11.42578125" style="3" customWidth="1"/>
    <col min="3325" max="3325" width="3" style="3" customWidth="1"/>
    <col min="3326" max="3363" width="2.28515625" style="3" customWidth="1"/>
    <col min="3364" max="3364" width="1.42578125" style="3" customWidth="1"/>
    <col min="3365" max="3365" width="0.28515625" style="3" customWidth="1"/>
    <col min="3366" max="3367" width="3" style="3" customWidth="1"/>
    <col min="3368" max="3368" width="2.28515625" style="3" customWidth="1"/>
    <col min="3369" max="3373" width="0" style="3" hidden="1" customWidth="1"/>
    <col min="3374" max="3374" width="13.28515625" style="3" customWidth="1"/>
    <col min="3375" max="3375" width="15.85546875" style="3" customWidth="1"/>
    <col min="3376" max="3579" width="9.140625" style="3"/>
    <col min="3580" max="3580" width="11.42578125" style="3" customWidth="1"/>
    <col min="3581" max="3581" width="3" style="3" customWidth="1"/>
    <col min="3582" max="3619" width="2.28515625" style="3" customWidth="1"/>
    <col min="3620" max="3620" width="1.42578125" style="3" customWidth="1"/>
    <col min="3621" max="3621" width="0.28515625" style="3" customWidth="1"/>
    <col min="3622" max="3623" width="3" style="3" customWidth="1"/>
    <col min="3624" max="3624" width="2.28515625" style="3" customWidth="1"/>
    <col min="3625" max="3629" width="0" style="3" hidden="1" customWidth="1"/>
    <col min="3630" max="3630" width="13.28515625" style="3" customWidth="1"/>
    <col min="3631" max="3631" width="15.85546875" style="3" customWidth="1"/>
    <col min="3632" max="3835" width="9.140625" style="3"/>
    <col min="3836" max="3836" width="11.42578125" style="3" customWidth="1"/>
    <col min="3837" max="3837" width="3" style="3" customWidth="1"/>
    <col min="3838" max="3875" width="2.28515625" style="3" customWidth="1"/>
    <col min="3876" max="3876" width="1.42578125" style="3" customWidth="1"/>
    <col min="3877" max="3877" width="0.28515625" style="3" customWidth="1"/>
    <col min="3878" max="3879" width="3" style="3" customWidth="1"/>
    <col min="3880" max="3880" width="2.28515625" style="3" customWidth="1"/>
    <col min="3881" max="3885" width="0" style="3" hidden="1" customWidth="1"/>
    <col min="3886" max="3886" width="13.28515625" style="3" customWidth="1"/>
    <col min="3887" max="3887" width="15.85546875" style="3" customWidth="1"/>
    <col min="3888" max="4091" width="9.140625" style="3"/>
    <col min="4092" max="4092" width="11.42578125" style="3" customWidth="1"/>
    <col min="4093" max="4093" width="3" style="3" customWidth="1"/>
    <col min="4094" max="4131" width="2.28515625" style="3" customWidth="1"/>
    <col min="4132" max="4132" width="1.42578125" style="3" customWidth="1"/>
    <col min="4133" max="4133" width="0.28515625" style="3" customWidth="1"/>
    <col min="4134" max="4135" width="3" style="3" customWidth="1"/>
    <col min="4136" max="4136" width="2.28515625" style="3" customWidth="1"/>
    <col min="4137" max="4141" width="0" style="3" hidden="1" customWidth="1"/>
    <col min="4142" max="4142" width="13.28515625" style="3" customWidth="1"/>
    <col min="4143" max="4143" width="15.85546875" style="3" customWidth="1"/>
    <col min="4144" max="4347" width="9.140625" style="3"/>
    <col min="4348" max="4348" width="11.42578125" style="3" customWidth="1"/>
    <col min="4349" max="4349" width="3" style="3" customWidth="1"/>
    <col min="4350" max="4387" width="2.28515625" style="3" customWidth="1"/>
    <col min="4388" max="4388" width="1.42578125" style="3" customWidth="1"/>
    <col min="4389" max="4389" width="0.28515625" style="3" customWidth="1"/>
    <col min="4390" max="4391" width="3" style="3" customWidth="1"/>
    <col min="4392" max="4392" width="2.28515625" style="3" customWidth="1"/>
    <col min="4393" max="4397" width="0" style="3" hidden="1" customWidth="1"/>
    <col min="4398" max="4398" width="13.28515625" style="3" customWidth="1"/>
    <col min="4399" max="4399" width="15.85546875" style="3" customWidth="1"/>
    <col min="4400" max="4603" width="9.140625" style="3"/>
    <col min="4604" max="4604" width="11.42578125" style="3" customWidth="1"/>
    <col min="4605" max="4605" width="3" style="3" customWidth="1"/>
    <col min="4606" max="4643" width="2.28515625" style="3" customWidth="1"/>
    <col min="4644" max="4644" width="1.42578125" style="3" customWidth="1"/>
    <col min="4645" max="4645" width="0.28515625" style="3" customWidth="1"/>
    <col min="4646" max="4647" width="3" style="3" customWidth="1"/>
    <col min="4648" max="4648" width="2.28515625" style="3" customWidth="1"/>
    <col min="4649" max="4653" width="0" style="3" hidden="1" customWidth="1"/>
    <col min="4654" max="4654" width="13.28515625" style="3" customWidth="1"/>
    <col min="4655" max="4655" width="15.85546875" style="3" customWidth="1"/>
    <col min="4656" max="4859" width="9.140625" style="3"/>
    <col min="4860" max="4860" width="11.42578125" style="3" customWidth="1"/>
    <col min="4861" max="4861" width="3" style="3" customWidth="1"/>
    <col min="4862" max="4899" width="2.28515625" style="3" customWidth="1"/>
    <col min="4900" max="4900" width="1.42578125" style="3" customWidth="1"/>
    <col min="4901" max="4901" width="0.28515625" style="3" customWidth="1"/>
    <col min="4902" max="4903" width="3" style="3" customWidth="1"/>
    <col min="4904" max="4904" width="2.28515625" style="3" customWidth="1"/>
    <col min="4905" max="4909" width="0" style="3" hidden="1" customWidth="1"/>
    <col min="4910" max="4910" width="13.28515625" style="3" customWidth="1"/>
    <col min="4911" max="4911" width="15.85546875" style="3" customWidth="1"/>
    <col min="4912" max="5115" width="9.140625" style="3"/>
    <col min="5116" max="5116" width="11.42578125" style="3" customWidth="1"/>
    <col min="5117" max="5117" width="3" style="3" customWidth="1"/>
    <col min="5118" max="5155" width="2.28515625" style="3" customWidth="1"/>
    <col min="5156" max="5156" width="1.42578125" style="3" customWidth="1"/>
    <col min="5157" max="5157" width="0.28515625" style="3" customWidth="1"/>
    <col min="5158" max="5159" width="3" style="3" customWidth="1"/>
    <col min="5160" max="5160" width="2.28515625" style="3" customWidth="1"/>
    <col min="5161" max="5165" width="0" style="3" hidden="1" customWidth="1"/>
    <col min="5166" max="5166" width="13.28515625" style="3" customWidth="1"/>
    <col min="5167" max="5167" width="15.85546875" style="3" customWidth="1"/>
    <col min="5168" max="5371" width="9.140625" style="3"/>
    <col min="5372" max="5372" width="11.42578125" style="3" customWidth="1"/>
    <col min="5373" max="5373" width="3" style="3" customWidth="1"/>
    <col min="5374" max="5411" width="2.28515625" style="3" customWidth="1"/>
    <col min="5412" max="5412" width="1.42578125" style="3" customWidth="1"/>
    <col min="5413" max="5413" width="0.28515625" style="3" customWidth="1"/>
    <col min="5414" max="5415" width="3" style="3" customWidth="1"/>
    <col min="5416" max="5416" width="2.28515625" style="3" customWidth="1"/>
    <col min="5417" max="5421" width="0" style="3" hidden="1" customWidth="1"/>
    <col min="5422" max="5422" width="13.28515625" style="3" customWidth="1"/>
    <col min="5423" max="5423" width="15.85546875" style="3" customWidth="1"/>
    <col min="5424" max="5627" width="9.140625" style="3"/>
    <col min="5628" max="5628" width="11.42578125" style="3" customWidth="1"/>
    <col min="5629" max="5629" width="3" style="3" customWidth="1"/>
    <col min="5630" max="5667" width="2.28515625" style="3" customWidth="1"/>
    <col min="5668" max="5668" width="1.42578125" style="3" customWidth="1"/>
    <col min="5669" max="5669" width="0.28515625" style="3" customWidth="1"/>
    <col min="5670" max="5671" width="3" style="3" customWidth="1"/>
    <col min="5672" max="5672" width="2.28515625" style="3" customWidth="1"/>
    <col min="5673" max="5677" width="0" style="3" hidden="1" customWidth="1"/>
    <col min="5678" max="5678" width="13.28515625" style="3" customWidth="1"/>
    <col min="5679" max="5679" width="15.85546875" style="3" customWidth="1"/>
    <col min="5680" max="5883" width="9.140625" style="3"/>
    <col min="5884" max="5884" width="11.42578125" style="3" customWidth="1"/>
    <col min="5885" max="5885" width="3" style="3" customWidth="1"/>
    <col min="5886" max="5923" width="2.28515625" style="3" customWidth="1"/>
    <col min="5924" max="5924" width="1.42578125" style="3" customWidth="1"/>
    <col min="5925" max="5925" width="0.28515625" style="3" customWidth="1"/>
    <col min="5926" max="5927" width="3" style="3" customWidth="1"/>
    <col min="5928" max="5928" width="2.28515625" style="3" customWidth="1"/>
    <col min="5929" max="5933" width="0" style="3" hidden="1" customWidth="1"/>
    <col min="5934" max="5934" width="13.28515625" style="3" customWidth="1"/>
    <col min="5935" max="5935" width="15.85546875" style="3" customWidth="1"/>
    <col min="5936" max="6139" width="9.140625" style="3"/>
    <col min="6140" max="6140" width="11.42578125" style="3" customWidth="1"/>
    <col min="6141" max="6141" width="3" style="3" customWidth="1"/>
    <col min="6142" max="6179" width="2.28515625" style="3" customWidth="1"/>
    <col min="6180" max="6180" width="1.42578125" style="3" customWidth="1"/>
    <col min="6181" max="6181" width="0.28515625" style="3" customWidth="1"/>
    <col min="6182" max="6183" width="3" style="3" customWidth="1"/>
    <col min="6184" max="6184" width="2.28515625" style="3" customWidth="1"/>
    <col min="6185" max="6189" width="0" style="3" hidden="1" customWidth="1"/>
    <col min="6190" max="6190" width="13.28515625" style="3" customWidth="1"/>
    <col min="6191" max="6191" width="15.85546875" style="3" customWidth="1"/>
    <col min="6192" max="6395" width="9.140625" style="3"/>
    <col min="6396" max="6396" width="11.42578125" style="3" customWidth="1"/>
    <col min="6397" max="6397" width="3" style="3" customWidth="1"/>
    <col min="6398" max="6435" width="2.28515625" style="3" customWidth="1"/>
    <col min="6436" max="6436" width="1.42578125" style="3" customWidth="1"/>
    <col min="6437" max="6437" width="0.28515625" style="3" customWidth="1"/>
    <col min="6438" max="6439" width="3" style="3" customWidth="1"/>
    <col min="6440" max="6440" width="2.28515625" style="3" customWidth="1"/>
    <col min="6441" max="6445" width="0" style="3" hidden="1" customWidth="1"/>
    <col min="6446" max="6446" width="13.28515625" style="3" customWidth="1"/>
    <col min="6447" max="6447" width="15.85546875" style="3" customWidth="1"/>
    <col min="6448" max="6651" width="9.140625" style="3"/>
    <col min="6652" max="6652" width="11.42578125" style="3" customWidth="1"/>
    <col min="6653" max="6653" width="3" style="3" customWidth="1"/>
    <col min="6654" max="6691" width="2.28515625" style="3" customWidth="1"/>
    <col min="6692" max="6692" width="1.42578125" style="3" customWidth="1"/>
    <col min="6693" max="6693" width="0.28515625" style="3" customWidth="1"/>
    <col min="6694" max="6695" width="3" style="3" customWidth="1"/>
    <col min="6696" max="6696" width="2.28515625" style="3" customWidth="1"/>
    <col min="6697" max="6701" width="0" style="3" hidden="1" customWidth="1"/>
    <col min="6702" max="6702" width="13.28515625" style="3" customWidth="1"/>
    <col min="6703" max="6703" width="15.85546875" style="3" customWidth="1"/>
    <col min="6704" max="6907" width="9.140625" style="3"/>
    <col min="6908" max="6908" width="11.42578125" style="3" customWidth="1"/>
    <col min="6909" max="6909" width="3" style="3" customWidth="1"/>
    <col min="6910" max="6947" width="2.28515625" style="3" customWidth="1"/>
    <col min="6948" max="6948" width="1.42578125" style="3" customWidth="1"/>
    <col min="6949" max="6949" width="0.28515625" style="3" customWidth="1"/>
    <col min="6950" max="6951" width="3" style="3" customWidth="1"/>
    <col min="6952" max="6952" width="2.28515625" style="3" customWidth="1"/>
    <col min="6953" max="6957" width="0" style="3" hidden="1" customWidth="1"/>
    <col min="6958" max="6958" width="13.28515625" style="3" customWidth="1"/>
    <col min="6959" max="6959" width="15.85546875" style="3" customWidth="1"/>
    <col min="6960" max="7163" width="9.140625" style="3"/>
    <col min="7164" max="7164" width="11.42578125" style="3" customWidth="1"/>
    <col min="7165" max="7165" width="3" style="3" customWidth="1"/>
    <col min="7166" max="7203" width="2.28515625" style="3" customWidth="1"/>
    <col min="7204" max="7204" width="1.42578125" style="3" customWidth="1"/>
    <col min="7205" max="7205" width="0.28515625" style="3" customWidth="1"/>
    <col min="7206" max="7207" width="3" style="3" customWidth="1"/>
    <col min="7208" max="7208" width="2.28515625" style="3" customWidth="1"/>
    <col min="7209" max="7213" width="0" style="3" hidden="1" customWidth="1"/>
    <col min="7214" max="7214" width="13.28515625" style="3" customWidth="1"/>
    <col min="7215" max="7215" width="15.85546875" style="3" customWidth="1"/>
    <col min="7216" max="7419" width="9.140625" style="3"/>
    <col min="7420" max="7420" width="11.42578125" style="3" customWidth="1"/>
    <col min="7421" max="7421" width="3" style="3" customWidth="1"/>
    <col min="7422" max="7459" width="2.28515625" style="3" customWidth="1"/>
    <col min="7460" max="7460" width="1.42578125" style="3" customWidth="1"/>
    <col min="7461" max="7461" width="0.28515625" style="3" customWidth="1"/>
    <col min="7462" max="7463" width="3" style="3" customWidth="1"/>
    <col min="7464" max="7464" width="2.28515625" style="3" customWidth="1"/>
    <col min="7465" max="7469" width="0" style="3" hidden="1" customWidth="1"/>
    <col min="7470" max="7470" width="13.28515625" style="3" customWidth="1"/>
    <col min="7471" max="7471" width="15.85546875" style="3" customWidth="1"/>
    <col min="7472" max="7675" width="9.140625" style="3"/>
    <col min="7676" max="7676" width="11.42578125" style="3" customWidth="1"/>
    <col min="7677" max="7677" width="3" style="3" customWidth="1"/>
    <col min="7678" max="7715" width="2.28515625" style="3" customWidth="1"/>
    <col min="7716" max="7716" width="1.42578125" style="3" customWidth="1"/>
    <col min="7717" max="7717" width="0.28515625" style="3" customWidth="1"/>
    <col min="7718" max="7719" width="3" style="3" customWidth="1"/>
    <col min="7720" max="7720" width="2.28515625" style="3" customWidth="1"/>
    <col min="7721" max="7725" width="0" style="3" hidden="1" customWidth="1"/>
    <col min="7726" max="7726" width="13.28515625" style="3" customWidth="1"/>
    <col min="7727" max="7727" width="15.85546875" style="3" customWidth="1"/>
    <col min="7728" max="7931" width="9.140625" style="3"/>
    <col min="7932" max="7932" width="11.42578125" style="3" customWidth="1"/>
    <col min="7933" max="7933" width="3" style="3" customWidth="1"/>
    <col min="7934" max="7971" width="2.28515625" style="3" customWidth="1"/>
    <col min="7972" max="7972" width="1.42578125" style="3" customWidth="1"/>
    <col min="7973" max="7973" width="0.28515625" style="3" customWidth="1"/>
    <col min="7974" max="7975" width="3" style="3" customWidth="1"/>
    <col min="7976" max="7976" width="2.28515625" style="3" customWidth="1"/>
    <col min="7977" max="7981" width="0" style="3" hidden="1" customWidth="1"/>
    <col min="7982" max="7982" width="13.28515625" style="3" customWidth="1"/>
    <col min="7983" max="7983" width="15.85546875" style="3" customWidth="1"/>
    <col min="7984" max="8187" width="9.140625" style="3"/>
    <col min="8188" max="8188" width="11.42578125" style="3" customWidth="1"/>
    <col min="8189" max="8189" width="3" style="3" customWidth="1"/>
    <col min="8190" max="8227" width="2.28515625" style="3" customWidth="1"/>
    <col min="8228" max="8228" width="1.42578125" style="3" customWidth="1"/>
    <col min="8229" max="8229" width="0.28515625" style="3" customWidth="1"/>
    <col min="8230" max="8231" width="3" style="3" customWidth="1"/>
    <col min="8232" max="8232" width="2.28515625" style="3" customWidth="1"/>
    <col min="8233" max="8237" width="0" style="3" hidden="1" customWidth="1"/>
    <col min="8238" max="8238" width="13.28515625" style="3" customWidth="1"/>
    <col min="8239" max="8239" width="15.85546875" style="3" customWidth="1"/>
    <col min="8240" max="8443" width="9.140625" style="3"/>
    <col min="8444" max="8444" width="11.42578125" style="3" customWidth="1"/>
    <col min="8445" max="8445" width="3" style="3" customWidth="1"/>
    <col min="8446" max="8483" width="2.28515625" style="3" customWidth="1"/>
    <col min="8484" max="8484" width="1.42578125" style="3" customWidth="1"/>
    <col min="8485" max="8485" width="0.28515625" style="3" customWidth="1"/>
    <col min="8486" max="8487" width="3" style="3" customWidth="1"/>
    <col min="8488" max="8488" width="2.28515625" style="3" customWidth="1"/>
    <col min="8489" max="8493" width="0" style="3" hidden="1" customWidth="1"/>
    <col min="8494" max="8494" width="13.28515625" style="3" customWidth="1"/>
    <col min="8495" max="8495" width="15.85546875" style="3" customWidth="1"/>
    <col min="8496" max="8699" width="9.140625" style="3"/>
    <col min="8700" max="8700" width="11.42578125" style="3" customWidth="1"/>
    <col min="8701" max="8701" width="3" style="3" customWidth="1"/>
    <col min="8702" max="8739" width="2.28515625" style="3" customWidth="1"/>
    <col min="8740" max="8740" width="1.42578125" style="3" customWidth="1"/>
    <col min="8741" max="8741" width="0.28515625" style="3" customWidth="1"/>
    <col min="8742" max="8743" width="3" style="3" customWidth="1"/>
    <col min="8744" max="8744" width="2.28515625" style="3" customWidth="1"/>
    <col min="8745" max="8749" width="0" style="3" hidden="1" customWidth="1"/>
    <col min="8750" max="8750" width="13.28515625" style="3" customWidth="1"/>
    <col min="8751" max="8751" width="15.85546875" style="3" customWidth="1"/>
    <col min="8752" max="8955" width="9.140625" style="3"/>
    <col min="8956" max="8956" width="11.42578125" style="3" customWidth="1"/>
    <col min="8957" max="8957" width="3" style="3" customWidth="1"/>
    <col min="8958" max="8995" width="2.28515625" style="3" customWidth="1"/>
    <col min="8996" max="8996" width="1.42578125" style="3" customWidth="1"/>
    <col min="8997" max="8997" width="0.28515625" style="3" customWidth="1"/>
    <col min="8998" max="8999" width="3" style="3" customWidth="1"/>
    <col min="9000" max="9000" width="2.28515625" style="3" customWidth="1"/>
    <col min="9001" max="9005" width="0" style="3" hidden="1" customWidth="1"/>
    <col min="9006" max="9006" width="13.28515625" style="3" customWidth="1"/>
    <col min="9007" max="9007" width="15.85546875" style="3" customWidth="1"/>
    <col min="9008" max="9211" width="9.140625" style="3"/>
    <col min="9212" max="9212" width="11.42578125" style="3" customWidth="1"/>
    <col min="9213" max="9213" width="3" style="3" customWidth="1"/>
    <col min="9214" max="9251" width="2.28515625" style="3" customWidth="1"/>
    <col min="9252" max="9252" width="1.42578125" style="3" customWidth="1"/>
    <col min="9253" max="9253" width="0.28515625" style="3" customWidth="1"/>
    <col min="9254" max="9255" width="3" style="3" customWidth="1"/>
    <col min="9256" max="9256" width="2.28515625" style="3" customWidth="1"/>
    <col min="9257" max="9261" width="0" style="3" hidden="1" customWidth="1"/>
    <col min="9262" max="9262" width="13.28515625" style="3" customWidth="1"/>
    <col min="9263" max="9263" width="15.85546875" style="3" customWidth="1"/>
    <col min="9264" max="9467" width="9.140625" style="3"/>
    <col min="9468" max="9468" width="11.42578125" style="3" customWidth="1"/>
    <col min="9469" max="9469" width="3" style="3" customWidth="1"/>
    <col min="9470" max="9507" width="2.28515625" style="3" customWidth="1"/>
    <col min="9508" max="9508" width="1.42578125" style="3" customWidth="1"/>
    <col min="9509" max="9509" width="0.28515625" style="3" customWidth="1"/>
    <col min="9510" max="9511" width="3" style="3" customWidth="1"/>
    <col min="9512" max="9512" width="2.28515625" style="3" customWidth="1"/>
    <col min="9513" max="9517" width="0" style="3" hidden="1" customWidth="1"/>
    <col min="9518" max="9518" width="13.28515625" style="3" customWidth="1"/>
    <col min="9519" max="9519" width="15.85546875" style="3" customWidth="1"/>
    <col min="9520" max="9723" width="9.140625" style="3"/>
    <col min="9724" max="9724" width="11.42578125" style="3" customWidth="1"/>
    <col min="9725" max="9725" width="3" style="3" customWidth="1"/>
    <col min="9726" max="9763" width="2.28515625" style="3" customWidth="1"/>
    <col min="9764" max="9764" width="1.42578125" style="3" customWidth="1"/>
    <col min="9765" max="9765" width="0.28515625" style="3" customWidth="1"/>
    <col min="9766" max="9767" width="3" style="3" customWidth="1"/>
    <col min="9768" max="9768" width="2.28515625" style="3" customWidth="1"/>
    <col min="9769" max="9773" width="0" style="3" hidden="1" customWidth="1"/>
    <col min="9774" max="9774" width="13.28515625" style="3" customWidth="1"/>
    <col min="9775" max="9775" width="15.85546875" style="3" customWidth="1"/>
    <col min="9776" max="9979" width="9.140625" style="3"/>
    <col min="9980" max="9980" width="11.42578125" style="3" customWidth="1"/>
    <col min="9981" max="9981" width="3" style="3" customWidth="1"/>
    <col min="9982" max="10019" width="2.28515625" style="3" customWidth="1"/>
    <col min="10020" max="10020" width="1.42578125" style="3" customWidth="1"/>
    <col min="10021" max="10021" width="0.28515625" style="3" customWidth="1"/>
    <col min="10022" max="10023" width="3" style="3" customWidth="1"/>
    <col min="10024" max="10024" width="2.28515625" style="3" customWidth="1"/>
    <col min="10025" max="10029" width="0" style="3" hidden="1" customWidth="1"/>
    <col min="10030" max="10030" width="13.28515625" style="3" customWidth="1"/>
    <col min="10031" max="10031" width="15.85546875" style="3" customWidth="1"/>
    <col min="10032" max="10235" width="9.140625" style="3"/>
    <col min="10236" max="10236" width="11.42578125" style="3" customWidth="1"/>
    <col min="10237" max="10237" width="3" style="3" customWidth="1"/>
    <col min="10238" max="10275" width="2.28515625" style="3" customWidth="1"/>
    <col min="10276" max="10276" width="1.42578125" style="3" customWidth="1"/>
    <col min="10277" max="10277" width="0.28515625" style="3" customWidth="1"/>
    <col min="10278" max="10279" width="3" style="3" customWidth="1"/>
    <col min="10280" max="10280" width="2.28515625" style="3" customWidth="1"/>
    <col min="10281" max="10285" width="0" style="3" hidden="1" customWidth="1"/>
    <col min="10286" max="10286" width="13.28515625" style="3" customWidth="1"/>
    <col min="10287" max="10287" width="15.85546875" style="3" customWidth="1"/>
    <col min="10288" max="10491" width="9.140625" style="3"/>
    <col min="10492" max="10492" width="11.42578125" style="3" customWidth="1"/>
    <col min="10493" max="10493" width="3" style="3" customWidth="1"/>
    <col min="10494" max="10531" width="2.28515625" style="3" customWidth="1"/>
    <col min="10532" max="10532" width="1.42578125" style="3" customWidth="1"/>
    <col min="10533" max="10533" width="0.28515625" style="3" customWidth="1"/>
    <col min="10534" max="10535" width="3" style="3" customWidth="1"/>
    <col min="10536" max="10536" width="2.28515625" style="3" customWidth="1"/>
    <col min="10537" max="10541" width="0" style="3" hidden="1" customWidth="1"/>
    <col min="10542" max="10542" width="13.28515625" style="3" customWidth="1"/>
    <col min="10543" max="10543" width="15.85546875" style="3" customWidth="1"/>
    <col min="10544" max="10747" width="9.140625" style="3"/>
    <col min="10748" max="10748" width="11.42578125" style="3" customWidth="1"/>
    <col min="10749" max="10749" width="3" style="3" customWidth="1"/>
    <col min="10750" max="10787" width="2.28515625" style="3" customWidth="1"/>
    <col min="10788" max="10788" width="1.42578125" style="3" customWidth="1"/>
    <col min="10789" max="10789" width="0.28515625" style="3" customWidth="1"/>
    <col min="10790" max="10791" width="3" style="3" customWidth="1"/>
    <col min="10792" max="10792" width="2.28515625" style="3" customWidth="1"/>
    <col min="10793" max="10797" width="0" style="3" hidden="1" customWidth="1"/>
    <col min="10798" max="10798" width="13.28515625" style="3" customWidth="1"/>
    <col min="10799" max="10799" width="15.85546875" style="3" customWidth="1"/>
    <col min="10800" max="11003" width="9.140625" style="3"/>
    <col min="11004" max="11004" width="11.42578125" style="3" customWidth="1"/>
    <col min="11005" max="11005" width="3" style="3" customWidth="1"/>
    <col min="11006" max="11043" width="2.28515625" style="3" customWidth="1"/>
    <col min="11044" max="11044" width="1.42578125" style="3" customWidth="1"/>
    <col min="11045" max="11045" width="0.28515625" style="3" customWidth="1"/>
    <col min="11046" max="11047" width="3" style="3" customWidth="1"/>
    <col min="11048" max="11048" width="2.28515625" style="3" customWidth="1"/>
    <col min="11049" max="11053" width="0" style="3" hidden="1" customWidth="1"/>
    <col min="11054" max="11054" width="13.28515625" style="3" customWidth="1"/>
    <col min="11055" max="11055" width="15.85546875" style="3" customWidth="1"/>
    <col min="11056" max="11259" width="9.140625" style="3"/>
    <col min="11260" max="11260" width="11.42578125" style="3" customWidth="1"/>
    <col min="11261" max="11261" width="3" style="3" customWidth="1"/>
    <col min="11262" max="11299" width="2.28515625" style="3" customWidth="1"/>
    <col min="11300" max="11300" width="1.42578125" style="3" customWidth="1"/>
    <col min="11301" max="11301" width="0.28515625" style="3" customWidth="1"/>
    <col min="11302" max="11303" width="3" style="3" customWidth="1"/>
    <col min="11304" max="11304" width="2.28515625" style="3" customWidth="1"/>
    <col min="11305" max="11309" width="0" style="3" hidden="1" customWidth="1"/>
    <col min="11310" max="11310" width="13.28515625" style="3" customWidth="1"/>
    <col min="11311" max="11311" width="15.85546875" style="3" customWidth="1"/>
    <col min="11312" max="11515" width="9.140625" style="3"/>
    <col min="11516" max="11516" width="11.42578125" style="3" customWidth="1"/>
    <col min="11517" max="11517" width="3" style="3" customWidth="1"/>
    <col min="11518" max="11555" width="2.28515625" style="3" customWidth="1"/>
    <col min="11556" max="11556" width="1.42578125" style="3" customWidth="1"/>
    <col min="11557" max="11557" width="0.28515625" style="3" customWidth="1"/>
    <col min="11558" max="11559" width="3" style="3" customWidth="1"/>
    <col min="11560" max="11560" width="2.28515625" style="3" customWidth="1"/>
    <col min="11561" max="11565" width="0" style="3" hidden="1" customWidth="1"/>
    <col min="11566" max="11566" width="13.28515625" style="3" customWidth="1"/>
    <col min="11567" max="11567" width="15.85546875" style="3" customWidth="1"/>
    <col min="11568" max="11771" width="9.140625" style="3"/>
    <col min="11772" max="11772" width="11.42578125" style="3" customWidth="1"/>
    <col min="11773" max="11773" width="3" style="3" customWidth="1"/>
    <col min="11774" max="11811" width="2.28515625" style="3" customWidth="1"/>
    <col min="11812" max="11812" width="1.42578125" style="3" customWidth="1"/>
    <col min="11813" max="11813" width="0.28515625" style="3" customWidth="1"/>
    <col min="11814" max="11815" width="3" style="3" customWidth="1"/>
    <col min="11816" max="11816" width="2.28515625" style="3" customWidth="1"/>
    <col min="11817" max="11821" width="0" style="3" hidden="1" customWidth="1"/>
    <col min="11822" max="11822" width="13.28515625" style="3" customWidth="1"/>
    <col min="11823" max="11823" width="15.85546875" style="3" customWidth="1"/>
    <col min="11824" max="12027" width="9.140625" style="3"/>
    <col min="12028" max="12028" width="11.42578125" style="3" customWidth="1"/>
    <col min="12029" max="12029" width="3" style="3" customWidth="1"/>
    <col min="12030" max="12067" width="2.28515625" style="3" customWidth="1"/>
    <col min="12068" max="12068" width="1.42578125" style="3" customWidth="1"/>
    <col min="12069" max="12069" width="0.28515625" style="3" customWidth="1"/>
    <col min="12070" max="12071" width="3" style="3" customWidth="1"/>
    <col min="12072" max="12072" width="2.28515625" style="3" customWidth="1"/>
    <col min="12073" max="12077" width="0" style="3" hidden="1" customWidth="1"/>
    <col min="12078" max="12078" width="13.28515625" style="3" customWidth="1"/>
    <col min="12079" max="12079" width="15.85546875" style="3" customWidth="1"/>
    <col min="12080" max="12283" width="9.140625" style="3"/>
    <col min="12284" max="12284" width="11.42578125" style="3" customWidth="1"/>
    <col min="12285" max="12285" width="3" style="3" customWidth="1"/>
    <col min="12286" max="12323" width="2.28515625" style="3" customWidth="1"/>
    <col min="12324" max="12324" width="1.42578125" style="3" customWidth="1"/>
    <col min="12325" max="12325" width="0.28515625" style="3" customWidth="1"/>
    <col min="12326" max="12327" width="3" style="3" customWidth="1"/>
    <col min="12328" max="12328" width="2.28515625" style="3" customWidth="1"/>
    <col min="12329" max="12333" width="0" style="3" hidden="1" customWidth="1"/>
    <col min="12334" max="12334" width="13.28515625" style="3" customWidth="1"/>
    <col min="12335" max="12335" width="15.85546875" style="3" customWidth="1"/>
    <col min="12336" max="12539" width="9.140625" style="3"/>
    <col min="12540" max="12540" width="11.42578125" style="3" customWidth="1"/>
    <col min="12541" max="12541" width="3" style="3" customWidth="1"/>
    <col min="12542" max="12579" width="2.28515625" style="3" customWidth="1"/>
    <col min="12580" max="12580" width="1.42578125" style="3" customWidth="1"/>
    <col min="12581" max="12581" width="0.28515625" style="3" customWidth="1"/>
    <col min="12582" max="12583" width="3" style="3" customWidth="1"/>
    <col min="12584" max="12584" width="2.28515625" style="3" customWidth="1"/>
    <col min="12585" max="12589" width="0" style="3" hidden="1" customWidth="1"/>
    <col min="12590" max="12590" width="13.28515625" style="3" customWidth="1"/>
    <col min="12591" max="12591" width="15.85546875" style="3" customWidth="1"/>
    <col min="12592" max="12795" width="9.140625" style="3"/>
    <col min="12796" max="12796" width="11.42578125" style="3" customWidth="1"/>
    <col min="12797" max="12797" width="3" style="3" customWidth="1"/>
    <col min="12798" max="12835" width="2.28515625" style="3" customWidth="1"/>
    <col min="12836" max="12836" width="1.42578125" style="3" customWidth="1"/>
    <col min="12837" max="12837" width="0.28515625" style="3" customWidth="1"/>
    <col min="12838" max="12839" width="3" style="3" customWidth="1"/>
    <col min="12840" max="12840" width="2.28515625" style="3" customWidth="1"/>
    <col min="12841" max="12845" width="0" style="3" hidden="1" customWidth="1"/>
    <col min="12846" max="12846" width="13.28515625" style="3" customWidth="1"/>
    <col min="12847" max="12847" width="15.85546875" style="3" customWidth="1"/>
    <col min="12848" max="13051" width="9.140625" style="3"/>
    <col min="13052" max="13052" width="11.42578125" style="3" customWidth="1"/>
    <col min="13053" max="13053" width="3" style="3" customWidth="1"/>
    <col min="13054" max="13091" width="2.28515625" style="3" customWidth="1"/>
    <col min="13092" max="13092" width="1.42578125" style="3" customWidth="1"/>
    <col min="13093" max="13093" width="0.28515625" style="3" customWidth="1"/>
    <col min="13094" max="13095" width="3" style="3" customWidth="1"/>
    <col min="13096" max="13096" width="2.28515625" style="3" customWidth="1"/>
    <col min="13097" max="13101" width="0" style="3" hidden="1" customWidth="1"/>
    <col min="13102" max="13102" width="13.28515625" style="3" customWidth="1"/>
    <col min="13103" max="13103" width="15.85546875" style="3" customWidth="1"/>
    <col min="13104" max="13307" width="9.140625" style="3"/>
    <col min="13308" max="13308" width="11.42578125" style="3" customWidth="1"/>
    <col min="13309" max="13309" width="3" style="3" customWidth="1"/>
    <col min="13310" max="13347" width="2.28515625" style="3" customWidth="1"/>
    <col min="13348" max="13348" width="1.42578125" style="3" customWidth="1"/>
    <col min="13349" max="13349" width="0.28515625" style="3" customWidth="1"/>
    <col min="13350" max="13351" width="3" style="3" customWidth="1"/>
    <col min="13352" max="13352" width="2.28515625" style="3" customWidth="1"/>
    <col min="13353" max="13357" width="0" style="3" hidden="1" customWidth="1"/>
    <col min="13358" max="13358" width="13.28515625" style="3" customWidth="1"/>
    <col min="13359" max="13359" width="15.85546875" style="3" customWidth="1"/>
    <col min="13360" max="13563" width="9.140625" style="3"/>
    <col min="13564" max="13564" width="11.42578125" style="3" customWidth="1"/>
    <col min="13565" max="13565" width="3" style="3" customWidth="1"/>
    <col min="13566" max="13603" width="2.28515625" style="3" customWidth="1"/>
    <col min="13604" max="13604" width="1.42578125" style="3" customWidth="1"/>
    <col min="13605" max="13605" width="0.28515625" style="3" customWidth="1"/>
    <col min="13606" max="13607" width="3" style="3" customWidth="1"/>
    <col min="13608" max="13608" width="2.28515625" style="3" customWidth="1"/>
    <col min="13609" max="13613" width="0" style="3" hidden="1" customWidth="1"/>
    <col min="13614" max="13614" width="13.28515625" style="3" customWidth="1"/>
    <col min="13615" max="13615" width="15.85546875" style="3" customWidth="1"/>
    <col min="13616" max="13819" width="9.140625" style="3"/>
    <col min="13820" max="13820" width="11.42578125" style="3" customWidth="1"/>
    <col min="13821" max="13821" width="3" style="3" customWidth="1"/>
    <col min="13822" max="13859" width="2.28515625" style="3" customWidth="1"/>
    <col min="13860" max="13860" width="1.42578125" style="3" customWidth="1"/>
    <col min="13861" max="13861" width="0.28515625" style="3" customWidth="1"/>
    <col min="13862" max="13863" width="3" style="3" customWidth="1"/>
    <col min="13864" max="13864" width="2.28515625" style="3" customWidth="1"/>
    <col min="13865" max="13869" width="0" style="3" hidden="1" customWidth="1"/>
    <col min="13870" max="13870" width="13.28515625" style="3" customWidth="1"/>
    <col min="13871" max="13871" width="15.85546875" style="3" customWidth="1"/>
    <col min="13872" max="14075" width="9.140625" style="3"/>
    <col min="14076" max="14076" width="11.42578125" style="3" customWidth="1"/>
    <col min="14077" max="14077" width="3" style="3" customWidth="1"/>
    <col min="14078" max="14115" width="2.28515625" style="3" customWidth="1"/>
    <col min="14116" max="14116" width="1.42578125" style="3" customWidth="1"/>
    <col min="14117" max="14117" width="0.28515625" style="3" customWidth="1"/>
    <col min="14118" max="14119" width="3" style="3" customWidth="1"/>
    <col min="14120" max="14120" width="2.28515625" style="3" customWidth="1"/>
    <col min="14121" max="14125" width="0" style="3" hidden="1" customWidth="1"/>
    <col min="14126" max="14126" width="13.28515625" style="3" customWidth="1"/>
    <col min="14127" max="14127" width="15.85546875" style="3" customWidth="1"/>
    <col min="14128" max="14331" width="9.140625" style="3"/>
    <col min="14332" max="14332" width="11.42578125" style="3" customWidth="1"/>
    <col min="14333" max="14333" width="3" style="3" customWidth="1"/>
    <col min="14334" max="14371" width="2.28515625" style="3" customWidth="1"/>
    <col min="14372" max="14372" width="1.42578125" style="3" customWidth="1"/>
    <col min="14373" max="14373" width="0.28515625" style="3" customWidth="1"/>
    <col min="14374" max="14375" width="3" style="3" customWidth="1"/>
    <col min="14376" max="14376" width="2.28515625" style="3" customWidth="1"/>
    <col min="14377" max="14381" width="0" style="3" hidden="1" customWidth="1"/>
    <col min="14382" max="14382" width="13.28515625" style="3" customWidth="1"/>
    <col min="14383" max="14383" width="15.85546875" style="3" customWidth="1"/>
    <col min="14384" max="14587" width="9.140625" style="3"/>
    <col min="14588" max="14588" width="11.42578125" style="3" customWidth="1"/>
    <col min="14589" max="14589" width="3" style="3" customWidth="1"/>
    <col min="14590" max="14627" width="2.28515625" style="3" customWidth="1"/>
    <col min="14628" max="14628" width="1.42578125" style="3" customWidth="1"/>
    <col min="14629" max="14629" width="0.28515625" style="3" customWidth="1"/>
    <col min="14630" max="14631" width="3" style="3" customWidth="1"/>
    <col min="14632" max="14632" width="2.28515625" style="3" customWidth="1"/>
    <col min="14633" max="14637" width="0" style="3" hidden="1" customWidth="1"/>
    <col min="14638" max="14638" width="13.28515625" style="3" customWidth="1"/>
    <col min="14639" max="14639" width="15.85546875" style="3" customWidth="1"/>
    <col min="14640" max="14843" width="9.140625" style="3"/>
    <col min="14844" max="14844" width="11.42578125" style="3" customWidth="1"/>
    <col min="14845" max="14845" width="3" style="3" customWidth="1"/>
    <col min="14846" max="14883" width="2.28515625" style="3" customWidth="1"/>
    <col min="14884" max="14884" width="1.42578125" style="3" customWidth="1"/>
    <col min="14885" max="14885" width="0.28515625" style="3" customWidth="1"/>
    <col min="14886" max="14887" width="3" style="3" customWidth="1"/>
    <col min="14888" max="14888" width="2.28515625" style="3" customWidth="1"/>
    <col min="14889" max="14893" width="0" style="3" hidden="1" customWidth="1"/>
    <col min="14894" max="14894" width="13.28515625" style="3" customWidth="1"/>
    <col min="14895" max="14895" width="15.85546875" style="3" customWidth="1"/>
    <col min="14896" max="15099" width="9.140625" style="3"/>
    <col min="15100" max="15100" width="11.42578125" style="3" customWidth="1"/>
    <col min="15101" max="15101" width="3" style="3" customWidth="1"/>
    <col min="15102" max="15139" width="2.28515625" style="3" customWidth="1"/>
    <col min="15140" max="15140" width="1.42578125" style="3" customWidth="1"/>
    <col min="15141" max="15141" width="0.28515625" style="3" customWidth="1"/>
    <col min="15142" max="15143" width="3" style="3" customWidth="1"/>
    <col min="15144" max="15144" width="2.28515625" style="3" customWidth="1"/>
    <col min="15145" max="15149" width="0" style="3" hidden="1" customWidth="1"/>
    <col min="15150" max="15150" width="13.28515625" style="3" customWidth="1"/>
    <col min="15151" max="15151" width="15.85546875" style="3" customWidth="1"/>
    <col min="15152" max="15355" width="9.140625" style="3"/>
    <col min="15356" max="15356" width="11.42578125" style="3" customWidth="1"/>
    <col min="15357" max="15357" width="3" style="3" customWidth="1"/>
    <col min="15358" max="15395" width="2.28515625" style="3" customWidth="1"/>
    <col min="15396" max="15396" width="1.42578125" style="3" customWidth="1"/>
    <col min="15397" max="15397" width="0.28515625" style="3" customWidth="1"/>
    <col min="15398" max="15399" width="3" style="3" customWidth="1"/>
    <col min="15400" max="15400" width="2.28515625" style="3" customWidth="1"/>
    <col min="15401" max="15405" width="0" style="3" hidden="1" customWidth="1"/>
    <col min="15406" max="15406" width="13.28515625" style="3" customWidth="1"/>
    <col min="15407" max="15407" width="15.85546875" style="3" customWidth="1"/>
    <col min="15408" max="15611" width="9.140625" style="3"/>
    <col min="15612" max="15612" width="11.42578125" style="3" customWidth="1"/>
    <col min="15613" max="15613" width="3" style="3" customWidth="1"/>
    <col min="15614" max="15651" width="2.28515625" style="3" customWidth="1"/>
    <col min="15652" max="15652" width="1.42578125" style="3" customWidth="1"/>
    <col min="15653" max="15653" width="0.28515625" style="3" customWidth="1"/>
    <col min="15654" max="15655" width="3" style="3" customWidth="1"/>
    <col min="15656" max="15656" width="2.28515625" style="3" customWidth="1"/>
    <col min="15657" max="15661" width="0" style="3" hidden="1" customWidth="1"/>
    <col min="15662" max="15662" width="13.28515625" style="3" customWidth="1"/>
    <col min="15663" max="15663" width="15.85546875" style="3" customWidth="1"/>
    <col min="15664" max="15867" width="9.140625" style="3"/>
    <col min="15868" max="15868" width="11.42578125" style="3" customWidth="1"/>
    <col min="15869" max="15869" width="3" style="3" customWidth="1"/>
    <col min="15870" max="15907" width="2.28515625" style="3" customWidth="1"/>
    <col min="15908" max="15908" width="1.42578125" style="3" customWidth="1"/>
    <col min="15909" max="15909" width="0.28515625" style="3" customWidth="1"/>
    <col min="15910" max="15911" width="3" style="3" customWidth="1"/>
    <col min="15912" max="15912" width="2.28515625" style="3" customWidth="1"/>
    <col min="15913" max="15917" width="0" style="3" hidden="1" customWidth="1"/>
    <col min="15918" max="15918" width="13.28515625" style="3" customWidth="1"/>
    <col min="15919" max="15919" width="15.85546875" style="3" customWidth="1"/>
    <col min="15920" max="16123" width="9.140625" style="3"/>
    <col min="16124" max="16124" width="11.42578125" style="3" customWidth="1"/>
    <col min="16125" max="16125" width="3" style="3" customWidth="1"/>
    <col min="16126" max="16163" width="2.28515625" style="3" customWidth="1"/>
    <col min="16164" max="16164" width="1.42578125" style="3" customWidth="1"/>
    <col min="16165" max="16165" width="0.28515625" style="3" customWidth="1"/>
    <col min="16166" max="16167" width="3" style="3" customWidth="1"/>
    <col min="16168" max="16168" width="2.28515625" style="3" customWidth="1"/>
    <col min="16169" max="16173" width="0" style="3" hidden="1" customWidth="1"/>
    <col min="16174" max="16174" width="13.28515625" style="3" customWidth="1"/>
    <col min="16175" max="16175" width="15.85546875" style="3" customWidth="1"/>
    <col min="16176" max="16384" width="9.140625" style="3"/>
  </cols>
  <sheetData>
    <row r="1" spans="1:79" ht="17.25" thickTop="1" thickBot="1" x14ac:dyDescent="0.3">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1"/>
      <c r="AP1" s="1"/>
      <c r="AQ1" s="2"/>
      <c r="AR1" s="2"/>
      <c r="AS1" s="2"/>
      <c r="AT1" s="5" t="s">
        <v>61</v>
      </c>
      <c r="AU1" s="2"/>
      <c r="AV1" s="2"/>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row>
    <row r="2" spans="1:79" ht="16.5" thickTop="1" x14ac:dyDescent="0.25">
      <c r="A2" s="148" t="s">
        <v>337</v>
      </c>
      <c r="B2" s="148"/>
      <c r="C2" s="148"/>
      <c r="D2" s="148"/>
      <c r="E2" s="148"/>
      <c r="F2" s="148"/>
      <c r="G2" s="148"/>
      <c r="H2" s="148"/>
      <c r="I2" s="148"/>
      <c r="J2" s="148"/>
      <c r="K2" s="148"/>
      <c r="L2" s="148"/>
      <c r="M2" s="148"/>
      <c r="N2" s="148"/>
      <c r="O2" s="148"/>
      <c r="P2" s="2"/>
      <c r="Q2" s="144" t="s">
        <v>0</v>
      </c>
      <c r="R2" s="144"/>
      <c r="S2" s="144"/>
      <c r="T2" s="144"/>
      <c r="U2" s="144"/>
      <c r="V2" s="144"/>
      <c r="W2" s="144"/>
      <c r="X2" s="144"/>
      <c r="Y2" s="144"/>
      <c r="Z2" s="144"/>
      <c r="AA2" s="144"/>
      <c r="AB2" s="144"/>
      <c r="AC2" s="144"/>
      <c r="AD2" s="144"/>
      <c r="AE2" s="144"/>
      <c r="AF2" s="144"/>
      <c r="AG2" s="144"/>
      <c r="AH2" s="144"/>
      <c r="AI2" s="144"/>
      <c r="AJ2" s="144"/>
      <c r="AK2" s="144"/>
      <c r="AL2" s="144"/>
      <c r="AM2" s="144"/>
      <c r="AN2" s="52"/>
      <c r="AO2" s="1"/>
      <c r="AP2" s="1"/>
      <c r="AQ2" s="139" t="s">
        <v>338</v>
      </c>
      <c r="AR2" s="2"/>
      <c r="AS2" s="2"/>
      <c r="AT2" s="150"/>
      <c r="AU2" s="150"/>
      <c r="AV2" s="2"/>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row>
    <row r="3" spans="1:79" x14ac:dyDescent="0.25">
      <c r="A3" s="89" t="s">
        <v>336</v>
      </c>
      <c r="B3" s="89"/>
      <c r="C3" s="89"/>
      <c r="D3" s="89"/>
      <c r="E3" s="89"/>
      <c r="F3" s="89"/>
      <c r="G3" s="89"/>
      <c r="H3" s="89"/>
      <c r="I3" s="89"/>
      <c r="J3" s="89"/>
      <c r="K3" s="89"/>
      <c r="L3" s="89"/>
      <c r="M3" s="89"/>
      <c r="N3" s="89"/>
      <c r="O3" s="2"/>
      <c r="P3" s="2"/>
      <c r="Q3" s="144" t="s">
        <v>1</v>
      </c>
      <c r="R3" s="144"/>
      <c r="S3" s="144"/>
      <c r="T3" s="144"/>
      <c r="U3" s="144"/>
      <c r="V3" s="144"/>
      <c r="W3" s="144"/>
      <c r="X3" s="144"/>
      <c r="Y3" s="144"/>
      <c r="Z3" s="144"/>
      <c r="AA3" s="144"/>
      <c r="AB3" s="144"/>
      <c r="AC3" s="144"/>
      <c r="AD3" s="144"/>
      <c r="AE3" s="144"/>
      <c r="AF3" s="144"/>
      <c r="AG3" s="144"/>
      <c r="AH3" s="144"/>
      <c r="AI3" s="144"/>
      <c r="AJ3" s="144"/>
      <c r="AK3" s="144"/>
      <c r="AL3" s="144"/>
      <c r="AM3" s="144"/>
      <c r="AN3" s="52"/>
      <c r="AO3" s="1"/>
      <c r="AP3" s="1"/>
      <c r="AQ3" s="139" t="s">
        <v>338</v>
      </c>
      <c r="AR3" s="2"/>
      <c r="AS3" s="2"/>
      <c r="AT3" s="6"/>
      <c r="AU3" s="2"/>
      <c r="AV3" s="2"/>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row>
    <row r="4" spans="1:79" s="1" customFormat="1" x14ac:dyDescent="0.25">
      <c r="A4" s="50"/>
      <c r="B4" s="50"/>
      <c r="C4" s="50"/>
      <c r="D4" s="50"/>
      <c r="E4" s="50"/>
      <c r="F4" s="50"/>
      <c r="G4" s="50"/>
      <c r="H4" s="50"/>
      <c r="I4" s="50"/>
      <c r="J4" s="50"/>
      <c r="K4" s="50"/>
      <c r="L4" s="50"/>
      <c r="M4" s="50"/>
      <c r="N4" s="50"/>
      <c r="O4" s="2"/>
      <c r="P4" s="2"/>
      <c r="Q4" s="52"/>
      <c r="R4" s="52"/>
      <c r="S4" s="52"/>
      <c r="T4" s="52"/>
      <c r="U4" s="52"/>
      <c r="V4" s="52"/>
      <c r="W4" s="52"/>
      <c r="X4" s="52"/>
      <c r="Y4" s="52"/>
      <c r="Z4" s="52"/>
      <c r="AA4" s="52"/>
      <c r="AB4" s="52"/>
      <c r="AC4" s="52"/>
      <c r="AD4" s="52"/>
      <c r="AE4" s="52"/>
      <c r="AF4" s="52"/>
      <c r="AG4" s="52"/>
      <c r="AH4" s="52"/>
      <c r="AI4" s="52"/>
      <c r="AJ4" s="52"/>
      <c r="AK4" s="52"/>
      <c r="AL4" s="52"/>
      <c r="AM4" s="52"/>
      <c r="AN4" s="52"/>
      <c r="AQ4" s="139" t="s">
        <v>338</v>
      </c>
      <c r="AR4" s="2"/>
      <c r="AS4" s="2"/>
      <c r="AT4" s="6"/>
      <c r="AU4" s="2"/>
      <c r="AV4" s="2"/>
    </row>
    <row r="5" spans="1:79" x14ac:dyDescent="0.25">
      <c r="A5" s="142" t="str">
        <f>"Số: "&amp;VLOOKUP($AT$1,vnv,1,0)&amp;"/PLHĐLĐ2015"</f>
        <v>Số: 02/PLHĐLĐ2015</v>
      </c>
      <c r="B5" s="142"/>
      <c r="C5" s="142"/>
      <c r="D5" s="142"/>
      <c r="E5" s="142"/>
      <c r="F5" s="142"/>
      <c r="G5" s="142"/>
      <c r="H5" s="142"/>
      <c r="I5" s="142"/>
      <c r="J5" s="142"/>
      <c r="K5" s="142"/>
      <c r="L5" s="142"/>
      <c r="M5" s="142"/>
      <c r="N5" s="142"/>
      <c r="O5" s="2"/>
      <c r="P5" s="2"/>
      <c r="Q5" s="2"/>
      <c r="R5" s="7"/>
      <c r="S5" s="2"/>
      <c r="T5" s="2"/>
      <c r="U5" s="2"/>
      <c r="V5" s="2"/>
      <c r="W5" s="54" t="str">
        <f>"Đông Anh"&amp;", "&amp;VLOOKUP($AT$1,DMNV!$A$5:$S$45,19,0)</f>
        <v>Đông Anh, Ngày 02 tháng 01 năm 2015</v>
      </c>
      <c r="X5" s="53"/>
      <c r="Y5" s="9"/>
      <c r="Z5" s="2"/>
      <c r="AA5" s="8"/>
      <c r="AB5" s="2"/>
      <c r="AC5" s="8"/>
      <c r="AD5" s="8"/>
      <c r="AE5" s="8"/>
      <c r="AF5" s="8"/>
      <c r="AG5" s="8"/>
      <c r="AH5" s="8"/>
      <c r="AI5" s="8"/>
      <c r="AJ5" s="8"/>
      <c r="AK5" s="8"/>
      <c r="AL5" s="8"/>
      <c r="AM5" s="8"/>
      <c r="AN5" s="8"/>
      <c r="AO5" s="1"/>
      <c r="AP5" s="1"/>
      <c r="AQ5" s="2"/>
      <c r="AR5" s="2"/>
      <c r="AS5" s="2"/>
      <c r="AT5" s="6"/>
      <c r="AU5" s="10"/>
      <c r="AV5" s="2"/>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row>
    <row r="6" spans="1:79" x14ac:dyDescent="0.25">
      <c r="A6" s="52"/>
      <c r="B6" s="52"/>
      <c r="C6" s="52"/>
      <c r="D6" s="52"/>
      <c r="E6" s="52"/>
      <c r="F6" s="52"/>
      <c r="G6" s="52"/>
      <c r="H6" s="52"/>
      <c r="I6" s="52"/>
      <c r="J6" s="52"/>
      <c r="K6" s="52"/>
      <c r="L6" s="52"/>
      <c r="M6" s="52"/>
      <c r="N6" s="52"/>
      <c r="O6" s="2"/>
      <c r="P6" s="2"/>
      <c r="Q6" s="2"/>
      <c r="R6" s="7"/>
      <c r="S6" s="2"/>
      <c r="T6" s="2"/>
      <c r="U6" s="2"/>
      <c r="V6" s="2"/>
      <c r="W6" s="8"/>
      <c r="X6" s="9"/>
      <c r="Y6" s="9"/>
      <c r="Z6" s="2"/>
      <c r="AA6" s="8"/>
      <c r="AB6" s="2"/>
      <c r="AC6" s="8"/>
      <c r="AD6" s="8"/>
      <c r="AE6" s="8"/>
      <c r="AF6" s="8"/>
      <c r="AG6" s="8"/>
      <c r="AH6" s="8"/>
      <c r="AI6" s="8"/>
      <c r="AJ6" s="8"/>
      <c r="AK6" s="8"/>
      <c r="AL6" s="8"/>
      <c r="AM6" s="8"/>
      <c r="AN6" s="8"/>
      <c r="AO6" s="1"/>
      <c r="AP6" s="1"/>
      <c r="AQ6" s="2"/>
      <c r="AR6" s="2"/>
      <c r="AS6" s="2"/>
      <c r="AT6" s="6"/>
      <c r="AU6" s="10"/>
      <c r="AV6" s="2"/>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row>
    <row r="7" spans="1:79" ht="20.25" x14ac:dyDescent="0.3">
      <c r="A7" s="149" t="s">
        <v>278</v>
      </c>
      <c r="B7" s="149"/>
      <c r="C7" s="149"/>
      <c r="D7" s="149"/>
      <c r="E7" s="149"/>
      <c r="F7" s="149"/>
      <c r="G7" s="149"/>
      <c r="H7" s="149"/>
      <c r="I7" s="149"/>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
      <c r="AP7" s="1"/>
      <c r="AQ7" s="2"/>
      <c r="AR7" s="2"/>
      <c r="AS7" s="2"/>
      <c r="AT7" s="6"/>
      <c r="AU7" s="11"/>
      <c r="AV7" s="2"/>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row>
    <row r="8" spans="1:79" x14ac:dyDescent="0.25">
      <c r="A8" s="145" t="str">
        <f>"(Ban hành kèm theo Hợp đồng lao động số: "&amp;VLOOKUP($AT$1,vnv,26,0)&amp;" ký ngày "&amp;VLOOKUP($AT$1,vnv,20,0)&amp;")"</f>
        <v>(Ban hành kèm theo Hợp đồng lao động số: 01/05/2015 ký ngày 01/01/2015)</v>
      </c>
      <c r="B8" s="145"/>
      <c r="C8" s="145"/>
      <c r="D8" s="145"/>
      <c r="E8" s="145"/>
      <c r="F8" s="145"/>
      <c r="G8" s="145"/>
      <c r="H8" s="145"/>
      <c r="I8" s="145"/>
      <c r="J8" s="145"/>
      <c r="K8" s="145"/>
      <c r="L8" s="145"/>
      <c r="M8" s="145"/>
      <c r="N8" s="145"/>
      <c r="O8" s="145"/>
      <c r="P8" s="145"/>
      <c r="Q8" s="145"/>
      <c r="R8" s="145"/>
      <c r="S8" s="145"/>
      <c r="T8" s="145"/>
      <c r="U8" s="145"/>
      <c r="V8" s="145"/>
      <c r="W8" s="145"/>
      <c r="X8" s="145"/>
      <c r="Y8" s="145"/>
      <c r="Z8" s="145"/>
      <c r="AA8" s="145"/>
      <c r="AB8" s="145"/>
      <c r="AC8" s="145"/>
      <c r="AD8" s="145"/>
      <c r="AE8" s="145"/>
      <c r="AF8" s="145"/>
      <c r="AG8" s="145"/>
      <c r="AH8" s="145"/>
      <c r="AI8" s="145"/>
      <c r="AJ8" s="145"/>
      <c r="AK8" s="145"/>
      <c r="AL8" s="145"/>
      <c r="AM8" s="145"/>
      <c r="AN8" s="145"/>
      <c r="AO8" s="1"/>
      <c r="AP8" s="1"/>
      <c r="AQ8" s="2"/>
      <c r="AR8" s="2"/>
      <c r="AS8" s="2"/>
      <c r="AT8" s="2"/>
      <c r="AU8" s="139" t="s">
        <v>338</v>
      </c>
      <c r="AV8" s="2"/>
      <c r="AW8" s="1"/>
      <c r="AX8" s="1"/>
      <c r="AY8" s="139" t="s">
        <v>338</v>
      </c>
      <c r="AZ8" s="1"/>
      <c r="BA8" s="1"/>
      <c r="BB8" s="139" t="s">
        <v>338</v>
      </c>
      <c r="BC8" s="1"/>
      <c r="BD8" s="1"/>
      <c r="BE8" s="1"/>
      <c r="BF8" s="1"/>
      <c r="BG8" s="1"/>
      <c r="BH8" s="1"/>
      <c r="BI8" s="1"/>
      <c r="BJ8" s="1"/>
      <c r="BK8" s="1"/>
      <c r="BL8" s="1"/>
      <c r="BM8" s="1"/>
      <c r="BN8" s="1"/>
      <c r="BO8" s="1"/>
      <c r="BP8" s="1"/>
      <c r="BQ8" s="1"/>
      <c r="BR8" s="1"/>
      <c r="BS8" s="1"/>
      <c r="BT8" s="1"/>
      <c r="BU8" s="1"/>
      <c r="BV8" s="1"/>
      <c r="BW8" s="1"/>
      <c r="BX8" s="1"/>
      <c r="BY8" s="1"/>
      <c r="BZ8" s="1"/>
      <c r="CA8" s="1"/>
    </row>
    <row r="9" spans="1:79" x14ac:dyDescent="0.25">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1"/>
      <c r="AP9" s="1"/>
      <c r="AQ9" s="1"/>
      <c r="AR9" s="1"/>
      <c r="AS9" s="1"/>
      <c r="AT9" s="1"/>
      <c r="AU9" s="139" t="s">
        <v>338</v>
      </c>
      <c r="AV9" s="1"/>
      <c r="AW9" s="1"/>
      <c r="AX9" s="1"/>
      <c r="AY9" s="139" t="s">
        <v>338</v>
      </c>
      <c r="AZ9" s="1"/>
      <c r="BA9" s="1"/>
      <c r="BB9" s="139" t="s">
        <v>338</v>
      </c>
      <c r="BC9" s="1"/>
      <c r="BD9" s="1"/>
      <c r="BE9" s="1"/>
      <c r="BF9" s="1"/>
      <c r="BG9" s="1"/>
      <c r="BH9" s="1"/>
      <c r="BI9" s="1"/>
      <c r="BJ9" s="1"/>
      <c r="BK9" s="1"/>
      <c r="BL9" s="1"/>
      <c r="BM9" s="1"/>
      <c r="BN9" s="1"/>
      <c r="BO9" s="1"/>
      <c r="BP9" s="1"/>
      <c r="BQ9" s="1"/>
      <c r="BR9" s="1"/>
      <c r="BS9" s="1"/>
      <c r="BT9" s="1"/>
      <c r="BU9" s="1"/>
      <c r="BV9" s="1"/>
      <c r="BW9" s="1"/>
      <c r="BX9" s="1"/>
      <c r="BY9" s="1"/>
      <c r="BZ9" s="1"/>
      <c r="CA9" s="1"/>
    </row>
    <row r="10" spans="1:79" x14ac:dyDescent="0.25">
      <c r="A10" s="2" t="s">
        <v>259</v>
      </c>
      <c r="B10" s="2"/>
      <c r="C10" s="2"/>
      <c r="D10" s="2"/>
      <c r="E10" s="2"/>
      <c r="F10" s="2"/>
      <c r="G10" s="2"/>
      <c r="H10" s="2"/>
      <c r="I10" s="2"/>
      <c r="J10" s="18" t="str">
        <f>"Ông: "&amp;TTDN!$B$11</f>
        <v>Ông: Đàm Văn Đức</v>
      </c>
      <c r="K10" s="12"/>
      <c r="M10" s="2"/>
      <c r="N10" s="2"/>
      <c r="O10" s="2"/>
      <c r="P10" s="2"/>
      <c r="Q10" s="2"/>
      <c r="R10" s="2"/>
      <c r="S10" s="2"/>
      <c r="T10" s="2"/>
      <c r="U10" s="2" t="s">
        <v>5</v>
      </c>
      <c r="V10" s="2"/>
      <c r="W10" s="2"/>
      <c r="Y10" s="2"/>
      <c r="Z10" s="2"/>
      <c r="AA10" s="2"/>
      <c r="AB10" s="2"/>
      <c r="AC10" s="2"/>
      <c r="AD10" s="2"/>
      <c r="AF10" s="2"/>
      <c r="AG10" s="2"/>
      <c r="AH10" s="2"/>
      <c r="AI10" s="2"/>
      <c r="AJ10" s="2"/>
      <c r="AK10" s="2"/>
      <c r="AL10" s="2"/>
      <c r="AM10" s="2"/>
      <c r="AN10" s="2"/>
      <c r="AO10" s="1"/>
      <c r="AP10" s="1"/>
      <c r="AQ10" s="1"/>
      <c r="AR10" s="1"/>
      <c r="AS10" s="1"/>
      <c r="AT10" s="1"/>
      <c r="AU10" s="139" t="s">
        <v>338</v>
      </c>
      <c r="AV10" s="1"/>
      <c r="AW10" s="1"/>
      <c r="AX10" s="1"/>
      <c r="AY10" s="139" t="s">
        <v>338</v>
      </c>
      <c r="AZ10" s="1"/>
      <c r="BA10" s="1"/>
      <c r="BB10" s="139" t="s">
        <v>338</v>
      </c>
      <c r="BC10" s="1"/>
      <c r="BD10" s="1"/>
      <c r="BE10" s="1"/>
      <c r="BF10" s="1"/>
      <c r="BG10" s="1"/>
      <c r="BH10" s="1"/>
      <c r="BI10" s="1"/>
      <c r="BJ10" s="1"/>
      <c r="BK10" s="1"/>
      <c r="BL10" s="1"/>
      <c r="BM10" s="1"/>
      <c r="BN10" s="1"/>
      <c r="BO10" s="1"/>
      <c r="BP10" s="1"/>
      <c r="BQ10" s="1"/>
      <c r="BR10" s="1"/>
      <c r="BS10" s="1"/>
      <c r="BT10" s="1"/>
      <c r="BU10" s="1"/>
      <c r="BV10" s="1"/>
      <c r="BW10" s="1"/>
      <c r="BX10" s="1"/>
      <c r="BY10" s="1"/>
      <c r="BZ10" s="1"/>
      <c r="CA10" s="1"/>
    </row>
    <row r="11" spans="1:79" x14ac:dyDescent="0.25">
      <c r="A11" s="2" t="s">
        <v>6</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row>
    <row r="12" spans="1:79" x14ac:dyDescent="0.25">
      <c r="A12" s="2" t="str">
        <f>"Đại diện cho: "&amp;TTDN!B$6</f>
        <v>Đại diện cho: Công ty TNHH mua nỗi buồn bán niềm vui</v>
      </c>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1"/>
      <c r="AP12" s="1"/>
      <c r="AQ12" s="1"/>
      <c r="AR12" s="1"/>
      <c r="AS12" s="1"/>
      <c r="AT12" s="1"/>
      <c r="AU12" s="1"/>
      <c r="AV12" s="1"/>
      <c r="AW12" s="1"/>
      <c r="AX12" s="1"/>
      <c r="AY12" s="1"/>
      <c r="AZ12" s="1"/>
      <c r="BA12" s="139" t="s">
        <v>338</v>
      </c>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row>
    <row r="13" spans="1:79" x14ac:dyDescent="0.25">
      <c r="A13" s="2" t="str">
        <f>"Địa chỉ: "&amp;TTDN!B$7</f>
        <v>Địa chỉ: Phây búc Nặng Thầm</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1"/>
      <c r="AP13" s="1"/>
      <c r="AQ13" s="1"/>
      <c r="AR13" s="1"/>
      <c r="AS13" s="1"/>
      <c r="AT13" s="1"/>
      <c r="AU13" s="1"/>
      <c r="AV13" s="1"/>
      <c r="AW13" s="1"/>
      <c r="AX13" s="1"/>
      <c r="AY13" s="1"/>
      <c r="AZ13" s="1"/>
      <c r="BA13" s="139" t="s">
        <v>338</v>
      </c>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row>
    <row r="14" spans="1:79" x14ac:dyDescent="0.25">
      <c r="A14" s="2" t="str">
        <f>"Điện thoại: "&amp;TTDN!B$9</f>
        <v>Điện thoại: 0972075067</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1"/>
      <c r="AP14" s="1"/>
      <c r="AQ14" s="1"/>
      <c r="AR14" s="1"/>
      <c r="AS14" s="1"/>
      <c r="AT14" s="1"/>
      <c r="AU14" s="1"/>
      <c r="AV14" s="1"/>
      <c r="AW14" s="1"/>
      <c r="AX14" s="1"/>
      <c r="AY14" s="1"/>
      <c r="AZ14" s="1"/>
      <c r="BA14" s="139" t="s">
        <v>338</v>
      </c>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row>
    <row r="15" spans="1:79" x14ac:dyDescent="0.25">
      <c r="A15" s="2" t="s">
        <v>40</v>
      </c>
      <c r="B15" s="2"/>
      <c r="C15" s="2"/>
      <c r="D15" s="2"/>
      <c r="E15" s="2"/>
      <c r="F15" s="2"/>
      <c r="G15" s="18" t="str">
        <f>IF(VLOOKUP(AT1,vnv,3,0)="Nam","Ông","Bà")</f>
        <v>Bà</v>
      </c>
      <c r="H15" s="13"/>
      <c r="I15" s="14" t="str">
        <f>IF(AT1="","",VLOOKUP($AT$1,vnv,2,0))</f>
        <v>Vũ Thị Thanh</v>
      </c>
      <c r="J15" s="1"/>
      <c r="K15" s="1"/>
      <c r="L15" s="14"/>
      <c r="M15" s="14"/>
      <c r="N15" s="14"/>
      <c r="O15" s="14"/>
      <c r="P15" s="14"/>
      <c r="Q15" s="14"/>
      <c r="R15" s="14"/>
      <c r="S15" s="14"/>
      <c r="T15" s="14"/>
      <c r="U15" s="2" t="s">
        <v>5</v>
      </c>
      <c r="V15" s="2"/>
      <c r="W15" s="2"/>
      <c r="Y15" s="2"/>
      <c r="Z15" s="2"/>
      <c r="AA15" s="2"/>
      <c r="AB15" s="2"/>
      <c r="AC15" s="2"/>
      <c r="AD15" s="2"/>
      <c r="AF15" s="2"/>
      <c r="AG15" s="2"/>
      <c r="AH15" s="2"/>
      <c r="AI15" s="2"/>
      <c r="AJ15" s="2"/>
      <c r="AK15" s="2"/>
      <c r="AL15" s="2"/>
      <c r="AM15" s="2"/>
      <c r="AN15" s="2"/>
      <c r="AO15" s="1"/>
      <c r="AP15" s="1"/>
      <c r="AQ15" s="1"/>
      <c r="AR15" s="139" t="s">
        <v>338</v>
      </c>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row>
    <row r="16" spans="1:79" x14ac:dyDescent="0.25">
      <c r="A16" s="2" t="s">
        <v>31</v>
      </c>
      <c r="B16" s="2"/>
      <c r="C16" s="2"/>
      <c r="D16" s="2"/>
      <c r="E16" s="146" t="str">
        <f>VLOOKUP($AT$1,vnv,5,0)</f>
        <v>10/07/1967</v>
      </c>
      <c r="F16" s="146"/>
      <c r="G16" s="146"/>
      <c r="H16" s="146"/>
      <c r="I16" s="146"/>
      <c r="J16" s="146"/>
      <c r="K16" s="146"/>
      <c r="L16" s="2" t="s">
        <v>32</v>
      </c>
      <c r="M16" s="15"/>
      <c r="N16" s="146" t="str">
        <f>VLOOKUP($AT$1,vnv,6,0)</f>
        <v>Trần Đăng Ninh, Nam Định</v>
      </c>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
      <c r="AP16" s="1"/>
      <c r="AQ16" s="1"/>
      <c r="AR16" s="139" t="s">
        <v>338</v>
      </c>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row>
    <row r="17" spans="1:79" x14ac:dyDescent="0.25">
      <c r="A17" s="47" t="s">
        <v>7</v>
      </c>
      <c r="B17" s="2"/>
      <c r="C17" s="2"/>
      <c r="D17" s="2"/>
      <c r="E17" s="2"/>
      <c r="F17" s="2"/>
      <c r="G17" s="2"/>
      <c r="I17" s="16" t="str">
        <f>VLOOKUP($AT$1,vnv,7,0)</f>
        <v>Tổ 3, Thị trấn Đông Anh, Hà Nội</v>
      </c>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1"/>
      <c r="AP17" s="1"/>
      <c r="AQ17" s="1"/>
      <c r="AR17" s="139" t="s">
        <v>338</v>
      </c>
      <c r="AS17" s="1"/>
      <c r="AT17" s="1"/>
      <c r="AU17" s="1"/>
      <c r="AV17" s="1"/>
      <c r="AW17" s="139" t="s">
        <v>338</v>
      </c>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row>
    <row r="18" spans="1:79" x14ac:dyDescent="0.25">
      <c r="A18" s="2" t="s">
        <v>8</v>
      </c>
      <c r="B18" s="2"/>
      <c r="C18" s="2"/>
      <c r="D18" s="2"/>
      <c r="E18" s="2"/>
      <c r="F18" s="2"/>
      <c r="G18" s="147" t="str">
        <f>VLOOKUP($AT$1,vnv,8,0)</f>
        <v>011621775</v>
      </c>
      <c r="H18" s="147"/>
      <c r="I18" s="147"/>
      <c r="J18" s="147"/>
      <c r="K18" s="147"/>
      <c r="L18" s="147"/>
      <c r="M18" s="17" t="s">
        <v>9</v>
      </c>
      <c r="N18" s="17"/>
      <c r="P18" s="17"/>
      <c r="Q18" s="17" t="str">
        <f>VLOOKUP($AT$1,vnv,9,0)</f>
        <v>09/01/2006</v>
      </c>
      <c r="R18" s="17"/>
      <c r="S18" s="1"/>
      <c r="U18" s="17"/>
      <c r="V18" s="2"/>
      <c r="W18" s="2" t="s">
        <v>101</v>
      </c>
      <c r="AA18" s="33" t="str">
        <f>VLOOKUP($AT$1,vnv,10,0)</f>
        <v>CA TP Hà Nội</v>
      </c>
      <c r="AC18" s="2"/>
      <c r="AD18" s="2"/>
      <c r="AE18" s="2"/>
      <c r="AF18" s="2"/>
      <c r="AG18" s="2"/>
      <c r="AH18" s="2"/>
      <c r="AI18" s="2"/>
      <c r="AJ18" s="2"/>
      <c r="AK18" s="2"/>
      <c r="AL18" s="2"/>
      <c r="AM18" s="2"/>
      <c r="AN18" s="2"/>
      <c r="AO18" s="1"/>
      <c r="AP18" s="1"/>
      <c r="AQ18" s="1"/>
      <c r="AR18" s="1"/>
      <c r="AS18" s="1"/>
      <c r="AT18" s="1"/>
      <c r="AU18" s="1"/>
      <c r="AV18" s="1"/>
      <c r="AW18" s="139" t="s">
        <v>338</v>
      </c>
      <c r="AX18" s="1"/>
      <c r="AY18" s="1"/>
      <c r="AZ18" s="1"/>
      <c r="BA18" s="1"/>
      <c r="BB18" s="139" t="s">
        <v>338</v>
      </c>
      <c r="BC18" s="1"/>
      <c r="BD18" s="1"/>
      <c r="BE18" s="1"/>
      <c r="BF18" s="1"/>
      <c r="BG18" s="1"/>
      <c r="BH18" s="1"/>
      <c r="BI18" s="1"/>
      <c r="BJ18" s="1"/>
      <c r="BK18" s="1"/>
      <c r="BL18" s="1"/>
      <c r="BM18" s="1"/>
      <c r="BN18" s="1"/>
      <c r="BO18" s="1"/>
      <c r="BP18" s="1"/>
      <c r="BQ18" s="1"/>
      <c r="BR18" s="1"/>
      <c r="BS18" s="1"/>
      <c r="BT18" s="1"/>
      <c r="BU18" s="1"/>
      <c r="BV18" s="1"/>
      <c r="BW18" s="1"/>
      <c r="BX18" s="1"/>
      <c r="BY18" s="1"/>
      <c r="BZ18" s="1"/>
      <c r="CA18" s="1"/>
    </row>
    <row r="19" spans="1:79" ht="9" customHeight="1" x14ac:dyDescent="0.25">
      <c r="A19" s="2"/>
      <c r="B19" s="2"/>
      <c r="C19" s="2"/>
      <c r="D19" s="2"/>
      <c r="E19" s="2"/>
      <c r="F19" s="2"/>
      <c r="G19" s="51"/>
      <c r="H19" s="51"/>
      <c r="I19" s="51"/>
      <c r="J19" s="51"/>
      <c r="K19" s="51"/>
      <c r="L19" s="51"/>
      <c r="M19" s="17"/>
      <c r="N19" s="17"/>
      <c r="O19" s="1"/>
      <c r="P19" s="17"/>
      <c r="Q19" s="17"/>
      <c r="R19" s="17"/>
      <c r="S19" s="1"/>
      <c r="T19" s="1"/>
      <c r="U19" s="17"/>
      <c r="V19" s="2"/>
      <c r="W19" s="2"/>
      <c r="X19" s="1"/>
      <c r="Y19" s="1"/>
      <c r="Z19" s="1"/>
      <c r="AA19" s="33"/>
      <c r="AB19" s="1"/>
      <c r="AC19" s="2"/>
      <c r="AD19" s="2"/>
      <c r="AE19" s="2"/>
      <c r="AF19" s="2"/>
      <c r="AG19" s="2"/>
      <c r="AH19" s="2"/>
      <c r="AI19" s="2"/>
      <c r="AJ19" s="2"/>
      <c r="AK19" s="2"/>
      <c r="AL19" s="2"/>
      <c r="AM19" s="2"/>
      <c r="AN19" s="2"/>
      <c r="AO19" s="1"/>
      <c r="AP19" s="1"/>
      <c r="AQ19" s="1"/>
      <c r="AR19" s="1"/>
      <c r="AS19" s="1"/>
      <c r="AT19" s="1"/>
      <c r="AU19" s="1"/>
      <c r="AV19" s="1"/>
      <c r="AW19" s="139" t="s">
        <v>338</v>
      </c>
      <c r="AX19" s="1"/>
      <c r="AY19" s="1"/>
      <c r="AZ19" s="1"/>
      <c r="BA19" s="1"/>
      <c r="BB19" s="139" t="s">
        <v>338</v>
      </c>
      <c r="BC19" s="1"/>
      <c r="BD19" s="1"/>
      <c r="BE19" s="1"/>
      <c r="BF19" s="1"/>
      <c r="BG19" s="1"/>
      <c r="BH19" s="1"/>
      <c r="BI19" s="1"/>
      <c r="BJ19" s="1"/>
      <c r="BK19" s="1"/>
      <c r="BL19" s="1"/>
      <c r="BM19" s="1"/>
      <c r="BN19" s="1"/>
      <c r="BO19" s="1"/>
      <c r="BP19" s="1"/>
      <c r="BQ19" s="1"/>
      <c r="BR19" s="1"/>
      <c r="BS19" s="1"/>
      <c r="BT19" s="1"/>
      <c r="BU19" s="1"/>
      <c r="BV19" s="1"/>
      <c r="BW19" s="1"/>
      <c r="BX19" s="1"/>
      <c r="BY19" s="1"/>
      <c r="BZ19" s="1"/>
      <c r="CA19" s="1"/>
    </row>
    <row r="20" spans="1:79" x14ac:dyDescent="0.25">
      <c r="A20" s="19" t="s">
        <v>10</v>
      </c>
      <c r="B20" s="23" t="str">
        <f xml:space="preserve"> "Căn cứ Hợp đồng lao động số: "&amp;VLOOKUP($AT$1,vnv,24,0)&amp;" ký ngày "&amp;VLOOKUP($AT$1,vnv,20,0)&amp;";"</f>
        <v>Căn cứ Hợp đồng lao động số: 02/HĐLĐ2015 ký ngày 01/01/2015;</v>
      </c>
      <c r="C20" s="2"/>
      <c r="D20" s="2"/>
      <c r="E20" s="2"/>
      <c r="F20" s="2"/>
      <c r="G20" s="51"/>
      <c r="H20" s="51"/>
      <c r="I20" s="51"/>
      <c r="J20" s="51"/>
      <c r="K20" s="51"/>
      <c r="L20" s="51"/>
      <c r="M20" s="17"/>
      <c r="N20" s="17"/>
      <c r="O20" s="1"/>
      <c r="P20" s="17"/>
      <c r="Q20" s="17"/>
      <c r="R20" s="17"/>
      <c r="S20" s="1"/>
      <c r="T20" s="1"/>
      <c r="U20" s="17"/>
      <c r="V20" s="2"/>
      <c r="W20" s="2"/>
      <c r="X20" s="1"/>
      <c r="Y20" s="1"/>
      <c r="Z20" s="1"/>
      <c r="AA20" s="33"/>
      <c r="AB20" s="1"/>
      <c r="AC20" s="2"/>
      <c r="AD20" s="2"/>
      <c r="AE20" s="2"/>
      <c r="AF20" s="2"/>
      <c r="AG20" s="2"/>
      <c r="AH20" s="2"/>
      <c r="AI20" s="2"/>
      <c r="AJ20" s="2"/>
      <c r="AK20" s="2"/>
      <c r="AL20" s="2"/>
      <c r="AM20" s="2"/>
      <c r="AN20" s="2"/>
      <c r="AO20" s="1"/>
      <c r="AP20" s="1"/>
      <c r="AQ20" s="1"/>
      <c r="AR20" s="1"/>
      <c r="AS20" s="1"/>
      <c r="AT20" s="1"/>
      <c r="AU20" s="139" t="s">
        <v>338</v>
      </c>
      <c r="AV20" s="1"/>
      <c r="AW20" s="1"/>
      <c r="AX20" s="1"/>
      <c r="AY20" s="1"/>
      <c r="AZ20" s="1"/>
      <c r="BA20" s="1"/>
      <c r="BB20" s="139" t="s">
        <v>338</v>
      </c>
      <c r="BC20" s="1"/>
      <c r="BD20" s="1"/>
      <c r="BE20" s="1"/>
      <c r="BF20" s="1"/>
      <c r="BG20" s="1"/>
      <c r="BH20" s="1"/>
      <c r="BI20" s="1"/>
      <c r="BJ20" s="1"/>
      <c r="BK20" s="1"/>
      <c r="BL20" s="1"/>
      <c r="BM20" s="1"/>
      <c r="BN20" s="1"/>
      <c r="BO20" s="1"/>
      <c r="BP20" s="1"/>
      <c r="BQ20" s="1"/>
      <c r="BR20" s="1"/>
      <c r="BS20" s="1"/>
      <c r="BT20" s="1"/>
      <c r="BU20" s="1"/>
      <c r="BV20" s="1"/>
      <c r="BW20" s="1"/>
      <c r="BX20" s="1"/>
      <c r="BY20" s="1"/>
      <c r="BZ20" s="1"/>
      <c r="CA20" s="1"/>
    </row>
    <row r="21" spans="1:79" x14ac:dyDescent="0.25">
      <c r="A21" s="136" t="s">
        <v>10</v>
      </c>
      <c r="B21" s="135" t="s">
        <v>400</v>
      </c>
      <c r="C21" s="2"/>
      <c r="D21" s="2"/>
      <c r="E21" s="2"/>
      <c r="F21" s="2"/>
      <c r="G21" s="51"/>
      <c r="H21" s="51"/>
      <c r="I21" s="51"/>
      <c r="J21" s="51"/>
      <c r="K21" s="51"/>
      <c r="L21" s="51"/>
      <c r="M21" s="17"/>
      <c r="N21" s="17"/>
      <c r="P21" s="17"/>
      <c r="Q21" s="17"/>
      <c r="R21" s="17"/>
      <c r="S21" s="1"/>
      <c r="U21" s="17"/>
      <c r="V21" s="2"/>
      <c r="W21" s="2"/>
      <c r="AA21" s="33"/>
      <c r="AC21" s="2"/>
      <c r="AD21" s="2"/>
      <c r="AE21" s="2"/>
      <c r="AF21" s="2"/>
      <c r="AG21" s="2"/>
      <c r="AH21" s="2"/>
      <c r="AI21" s="2"/>
      <c r="AJ21" s="2"/>
      <c r="AK21" s="2"/>
      <c r="AL21" s="2"/>
      <c r="AM21" s="2"/>
      <c r="AN21" s="2"/>
      <c r="AO21" s="1"/>
      <c r="AP21" s="1"/>
      <c r="AQ21" s="1"/>
      <c r="AR21" s="1"/>
      <c r="AS21" s="1"/>
      <c r="AT21" s="1"/>
      <c r="AU21" s="139" t="s">
        <v>338</v>
      </c>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row>
    <row r="22" spans="1:79" x14ac:dyDescent="0.25">
      <c r="A22" s="2"/>
      <c r="B22" s="2" t="s">
        <v>284</v>
      </c>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1"/>
      <c r="AP22" s="1"/>
      <c r="AQ22" s="1"/>
      <c r="AR22" s="1"/>
      <c r="AS22" s="1"/>
      <c r="AT22" s="1"/>
      <c r="AU22" s="139" t="s">
        <v>338</v>
      </c>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row>
    <row r="23" spans="1:79" x14ac:dyDescent="0.25">
      <c r="A23" s="2"/>
      <c r="B23" s="2" t="str">
        <f>"Sửa đổi Khoản 1 Điều 3 Hợp đồng lao động số: "&amp;VLOOKUP($AT$1,vnv,24,0)&amp;" ký ngày "&amp;VLOOKUP($AT$1,vnv,20,0)&amp;" như sau:"</f>
        <v>Sửa đổi Khoản 1 Điều 3 Hợp đồng lao động số: 02/HĐLĐ2015 ký ngày 01/01/2015 như sau:</v>
      </c>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1"/>
      <c r="AP23" s="1"/>
      <c r="AQ23" s="1"/>
      <c r="AR23" s="1"/>
      <c r="AS23" s="1"/>
      <c r="AT23" s="1"/>
      <c r="AU23" s="1"/>
      <c r="AV23" s="1"/>
      <c r="AW23" s="1"/>
      <c r="AX23" s="1"/>
      <c r="AY23" s="1"/>
      <c r="AZ23" s="1"/>
      <c r="BA23" s="1"/>
      <c r="BB23" s="1"/>
      <c r="BC23" s="139" t="s">
        <v>338</v>
      </c>
      <c r="BD23" s="1"/>
      <c r="BE23" s="1"/>
      <c r="BF23" s="1"/>
      <c r="BG23" s="1"/>
      <c r="BH23" s="1"/>
      <c r="BI23" s="1"/>
      <c r="BJ23" s="1"/>
      <c r="BK23" s="1"/>
      <c r="BL23" s="1"/>
      <c r="BM23" s="1"/>
      <c r="BN23" s="1"/>
      <c r="BO23" s="1"/>
      <c r="BP23" s="1"/>
      <c r="BQ23" s="1"/>
      <c r="BR23" s="1"/>
      <c r="BS23" s="1"/>
      <c r="BT23" s="1"/>
      <c r="BU23" s="1"/>
      <c r="BV23" s="1"/>
      <c r="BW23" s="1"/>
      <c r="BX23" s="1"/>
      <c r="BY23" s="1"/>
      <c r="BZ23" s="1"/>
      <c r="CA23" s="1"/>
    </row>
    <row r="24" spans="1:79" x14ac:dyDescent="0.25">
      <c r="A24" s="18" t="s">
        <v>12</v>
      </c>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1"/>
      <c r="AP24" s="1"/>
      <c r="AQ24" s="1"/>
      <c r="AR24" s="1"/>
      <c r="AS24" s="1"/>
      <c r="AT24" s="1"/>
      <c r="AU24" s="1"/>
      <c r="AV24" s="1"/>
      <c r="AW24" s="1"/>
      <c r="AX24" s="1"/>
      <c r="AY24" s="1"/>
      <c r="AZ24" s="1"/>
      <c r="BA24" s="1"/>
      <c r="BB24" s="1"/>
      <c r="BC24" s="139" t="s">
        <v>338</v>
      </c>
      <c r="BD24" s="1"/>
      <c r="BE24" s="1"/>
      <c r="BF24" s="1"/>
      <c r="BG24" s="1"/>
      <c r="BH24" s="1"/>
      <c r="BI24" s="1"/>
      <c r="BJ24" s="1"/>
      <c r="BK24" s="1"/>
      <c r="BL24" s="1"/>
      <c r="BM24" s="1"/>
      <c r="BN24" s="1"/>
      <c r="BO24" s="1"/>
      <c r="BP24" s="1"/>
      <c r="BQ24" s="1"/>
      <c r="BR24" s="1"/>
      <c r="BS24" s="1"/>
      <c r="BT24" s="1"/>
      <c r="BU24" s="1"/>
      <c r="BV24" s="1"/>
      <c r="BW24" s="1"/>
      <c r="BX24" s="1"/>
      <c r="BY24" s="1"/>
      <c r="BZ24" s="1"/>
      <c r="CA24" s="1"/>
    </row>
    <row r="25" spans="1:79" s="49" customFormat="1" x14ac:dyDescent="0.25">
      <c r="A25" s="18" t="s">
        <v>13</v>
      </c>
      <c r="B25" s="18"/>
      <c r="C25" s="18"/>
      <c r="D25" s="18"/>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48"/>
      <c r="AP25" s="48"/>
      <c r="AQ25" s="48"/>
      <c r="AR25" s="48"/>
      <c r="AS25" s="48"/>
      <c r="AT25" s="48"/>
      <c r="AU25" s="48"/>
      <c r="AV25" s="48"/>
      <c r="AW25" s="48"/>
      <c r="AX25" s="48"/>
      <c r="AY25" s="48"/>
      <c r="AZ25" s="48"/>
      <c r="BA25" s="48"/>
      <c r="BB25" s="48"/>
      <c r="BC25" s="139" t="s">
        <v>338</v>
      </c>
      <c r="BD25" s="48"/>
      <c r="BE25" s="48"/>
      <c r="BF25" s="48"/>
      <c r="BG25" s="48"/>
      <c r="BH25" s="48"/>
      <c r="BI25" s="48"/>
      <c r="BJ25" s="48"/>
      <c r="BK25" s="48"/>
      <c r="BL25" s="48"/>
      <c r="BM25" s="48"/>
      <c r="BN25" s="48"/>
      <c r="BO25" s="48"/>
      <c r="BP25" s="48"/>
      <c r="BQ25" s="48"/>
      <c r="BR25" s="48"/>
      <c r="BS25" s="48"/>
      <c r="BT25" s="48"/>
      <c r="BU25" s="48"/>
      <c r="BV25" s="48"/>
      <c r="BW25" s="48"/>
      <c r="BX25" s="48"/>
      <c r="BY25" s="48"/>
      <c r="BZ25" s="48"/>
      <c r="CA25" s="48"/>
    </row>
    <row r="26" spans="1:79" x14ac:dyDescent="0.25">
      <c r="A26" s="19" t="s">
        <v>10</v>
      </c>
      <c r="B26" s="2" t="s">
        <v>39</v>
      </c>
      <c r="C26" s="2"/>
      <c r="D26" s="2"/>
      <c r="E26" s="2"/>
      <c r="F26" s="2"/>
      <c r="G26" s="2"/>
      <c r="H26" s="2"/>
      <c r="I26" s="2"/>
      <c r="J26" s="143">
        <f>VLOOKUP($AT$1,vnv,25,0)</f>
        <v>8000000</v>
      </c>
      <c r="K26" s="143"/>
      <c r="L26" s="143"/>
      <c r="M26" s="143"/>
      <c r="N26" s="143"/>
      <c r="O26" s="2" t="s">
        <v>262</v>
      </c>
      <c r="Q26" s="1"/>
      <c r="R26" s="26"/>
      <c r="S26" s="1"/>
      <c r="T26" s="2"/>
      <c r="U26" s="2"/>
      <c r="V26" s="2"/>
      <c r="W26" s="2"/>
      <c r="X26" s="2"/>
      <c r="Y26" s="2"/>
      <c r="Z26" s="2"/>
      <c r="AA26" s="2"/>
      <c r="AB26" s="2"/>
      <c r="AC26" s="2"/>
      <c r="AD26" s="2"/>
      <c r="AE26" s="2"/>
      <c r="AF26" s="2"/>
      <c r="AG26" s="2"/>
      <c r="AH26" s="2"/>
      <c r="AI26" s="2"/>
      <c r="AJ26" s="2"/>
      <c r="AK26" s="2"/>
      <c r="AL26" s="2"/>
      <c r="AM26" s="2"/>
      <c r="AN26" s="2"/>
      <c r="AO26" s="1"/>
      <c r="AP26" s="1"/>
      <c r="AQ26" s="1"/>
      <c r="AR26" s="1"/>
      <c r="AS26" s="1"/>
      <c r="AT26" s="139" t="s">
        <v>338</v>
      </c>
      <c r="AU26" s="1"/>
      <c r="AV26" s="1"/>
      <c r="AW26" s="1"/>
      <c r="AX26" s="1"/>
      <c r="AY26" s="1"/>
      <c r="AZ26" s="139" t="s">
        <v>338</v>
      </c>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row>
    <row r="27" spans="1:79" x14ac:dyDescent="0.25">
      <c r="A27" s="19" t="s">
        <v>10</v>
      </c>
      <c r="B27" s="2" t="s">
        <v>264</v>
      </c>
      <c r="C27" s="2"/>
      <c r="D27" s="2"/>
      <c r="E27" s="2"/>
      <c r="F27" s="2"/>
      <c r="G27" s="2"/>
      <c r="H27" s="2"/>
      <c r="I27" s="16"/>
      <c r="J27" s="1"/>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1"/>
      <c r="AP27" s="1"/>
      <c r="AQ27" s="1"/>
      <c r="AR27" s="1"/>
      <c r="AS27" s="1"/>
      <c r="AT27" s="139" t="s">
        <v>338</v>
      </c>
      <c r="AU27" s="1"/>
      <c r="AV27" s="1"/>
      <c r="AW27" s="139" t="s">
        <v>338</v>
      </c>
      <c r="AX27" s="1"/>
      <c r="AY27" s="1"/>
      <c r="AZ27" s="139" t="s">
        <v>338</v>
      </c>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row>
    <row r="28" spans="1:79" x14ac:dyDescent="0.25">
      <c r="A28" s="19" t="s">
        <v>10</v>
      </c>
      <c r="B28" s="2" t="s">
        <v>265</v>
      </c>
      <c r="C28" s="2"/>
      <c r="D28" s="2"/>
      <c r="E28" s="2"/>
      <c r="F28" s="2"/>
      <c r="G28" s="2"/>
      <c r="H28" s="2"/>
      <c r="I28" s="2"/>
      <c r="J28" s="16"/>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1"/>
      <c r="AP28" s="1"/>
      <c r="AQ28" s="1"/>
      <c r="AR28" s="1"/>
      <c r="AS28" s="1"/>
      <c r="AT28" s="139" t="s">
        <v>338</v>
      </c>
      <c r="AU28" s="1"/>
      <c r="AV28" s="1"/>
      <c r="AW28" s="139" t="s">
        <v>338</v>
      </c>
      <c r="AX28" s="1"/>
      <c r="AY28" s="1"/>
      <c r="AZ28" s="139" t="s">
        <v>338</v>
      </c>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row>
    <row r="29" spans="1:79" x14ac:dyDescent="0.25">
      <c r="A29" s="19" t="s">
        <v>10</v>
      </c>
      <c r="B29" s="2" t="s">
        <v>266</v>
      </c>
      <c r="C29" s="2"/>
      <c r="D29" s="2"/>
      <c r="E29" s="2"/>
      <c r="F29" s="2"/>
      <c r="G29" s="2"/>
      <c r="H29" s="2"/>
      <c r="I29" s="2"/>
      <c r="J29" s="2"/>
      <c r="K29" s="16"/>
      <c r="L29" s="1"/>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1"/>
      <c r="AP29" s="1"/>
      <c r="AQ29" s="1"/>
      <c r="AR29" s="1"/>
      <c r="AS29" s="1"/>
      <c r="AT29" s="1"/>
      <c r="AU29" s="1"/>
      <c r="AV29" s="1"/>
      <c r="AW29" s="139" t="s">
        <v>338</v>
      </c>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row>
    <row r="30" spans="1:79" x14ac:dyDescent="0.25">
      <c r="A30" s="19" t="s">
        <v>10</v>
      </c>
      <c r="B30" s="2" t="s">
        <v>267</v>
      </c>
      <c r="C30" s="2"/>
      <c r="D30" s="2"/>
      <c r="E30" s="2"/>
      <c r="F30" s="2"/>
      <c r="G30" s="16"/>
      <c r="H30" s="1"/>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row>
    <row r="31" spans="1:79" x14ac:dyDescent="0.25">
      <c r="A31" s="19" t="s">
        <v>10</v>
      </c>
      <c r="B31" s="2" t="s">
        <v>268</v>
      </c>
      <c r="C31" s="2"/>
      <c r="D31" s="2"/>
      <c r="E31" s="2"/>
      <c r="F31" s="2"/>
      <c r="G31" s="2"/>
      <c r="H31" s="2"/>
      <c r="I31" s="16"/>
      <c r="J31" s="1"/>
      <c r="K31" s="1"/>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row>
    <row r="32" spans="1:79" x14ac:dyDescent="0.25">
      <c r="A32" s="19" t="s">
        <v>10</v>
      </c>
      <c r="B32" s="2" t="s">
        <v>269</v>
      </c>
      <c r="C32" s="2"/>
      <c r="D32" s="2"/>
      <c r="E32" s="2"/>
      <c r="F32" s="2"/>
      <c r="G32" s="2"/>
      <c r="H32" s="2"/>
      <c r="I32" s="2"/>
      <c r="J32" s="2"/>
      <c r="K32" s="2"/>
      <c r="L32" s="2"/>
      <c r="M32" s="2"/>
      <c r="N32" s="2"/>
      <c r="O32" s="16"/>
      <c r="P32" s="1"/>
      <c r="Q32" s="1"/>
      <c r="R32" s="2"/>
      <c r="S32" s="2"/>
      <c r="T32" s="2"/>
      <c r="U32" s="2"/>
      <c r="V32" s="2"/>
      <c r="W32" s="2"/>
      <c r="X32" s="2"/>
      <c r="Y32" s="2"/>
      <c r="Z32" s="2"/>
      <c r="AA32" s="2"/>
      <c r="AB32" s="2"/>
      <c r="AC32" s="2"/>
      <c r="AD32" s="2"/>
      <c r="AE32" s="2"/>
      <c r="AF32" s="2"/>
      <c r="AG32" s="2"/>
      <c r="AH32" s="2"/>
      <c r="AI32" s="2"/>
      <c r="AJ32" s="2"/>
      <c r="AK32" s="2"/>
      <c r="AL32" s="2"/>
      <c r="AM32" s="2"/>
      <c r="AN32" s="2"/>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row>
    <row r="33" spans="1:79" x14ac:dyDescent="0.25">
      <c r="A33" s="19" t="s">
        <v>10</v>
      </c>
      <c r="B33" s="2" t="s">
        <v>270</v>
      </c>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row>
    <row r="34" spans="1:79" x14ac:dyDescent="0.25">
      <c r="A34" s="19" t="s">
        <v>10</v>
      </c>
      <c r="B34" s="2" t="s">
        <v>271</v>
      </c>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row>
    <row r="35" spans="1:79" x14ac:dyDescent="0.25">
      <c r="A35" s="19" t="s">
        <v>10</v>
      </c>
      <c r="B35" s="2" t="s">
        <v>272</v>
      </c>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row>
    <row r="36" spans="1:79" ht="6.75" customHeight="1" x14ac:dyDescent="0.25">
      <c r="A36" s="1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row>
    <row r="37" spans="1:79" x14ac:dyDescent="0.25">
      <c r="A37" s="2"/>
      <c r="B37" s="2" t="str">
        <f>"Phụ lục này là một phần đi kèm của Hợp đồng lao động số: "&amp;VLOOKUP($AT$1,vnv,24,0)&amp;" ký ngày "&amp;VLOOKUP($AT$1,vnv,20,0)</f>
        <v>Phụ lục này là một phần đi kèm của Hợp đồng lao động số: 02/HĐLĐ2015 ký ngày 01/01/2015</v>
      </c>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row>
    <row r="38" spans="1:79" x14ac:dyDescent="0.25">
      <c r="A38" s="35"/>
      <c r="B38" s="35" t="s">
        <v>399</v>
      </c>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row>
    <row r="39" spans="1:79" x14ac:dyDescent="0.25">
      <c r="A39" s="35" t="str">
        <f>"từ ngày "&amp;VLOOKUP($AT$1,vnv,26,0)&amp;"."</f>
        <v>từ ngày 01/05/2015.</v>
      </c>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row>
    <row r="40" spans="1:79" x14ac:dyDescent="0.25">
      <c r="A40" s="2"/>
      <c r="B40" s="2" t="s">
        <v>283</v>
      </c>
      <c r="C40" s="2"/>
      <c r="D40" s="2"/>
      <c r="E40" s="2"/>
      <c r="F40" s="2"/>
      <c r="G40" s="2"/>
      <c r="H40" s="2"/>
      <c r="I40" s="31"/>
      <c r="J40" s="1"/>
      <c r="K40" s="2"/>
      <c r="L40" s="2"/>
      <c r="M40" s="2"/>
      <c r="N40" s="2"/>
      <c r="O40" s="2"/>
      <c r="P40" s="2"/>
      <c r="Q40" s="2"/>
      <c r="R40" s="2"/>
      <c r="S40" s="2"/>
      <c r="T40" s="2"/>
      <c r="U40" s="2"/>
      <c r="V40" s="2"/>
      <c r="W40" s="2"/>
      <c r="X40" s="2"/>
      <c r="Y40" s="45"/>
      <c r="Z40" s="45"/>
      <c r="AA40" s="45"/>
      <c r="AB40" s="45"/>
      <c r="AC40" s="45"/>
      <c r="AD40" s="45"/>
      <c r="AE40" s="45"/>
      <c r="AF40" s="45"/>
      <c r="AG40" s="45"/>
      <c r="AH40" s="45"/>
      <c r="AI40" s="45"/>
      <c r="AJ40" s="45"/>
      <c r="AK40" s="45"/>
      <c r="AL40" s="45"/>
      <c r="AM40" s="45"/>
      <c r="AN40" s="34"/>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row>
    <row r="41" spans="1:79" x14ac:dyDescent="0.25">
      <c r="A41" s="3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row>
    <row r="42" spans="1:79" x14ac:dyDescent="0.25">
      <c r="A42" s="144" t="s">
        <v>16</v>
      </c>
      <c r="B42" s="144"/>
      <c r="C42" s="144"/>
      <c r="D42" s="144"/>
      <c r="E42" s="144"/>
      <c r="F42" s="144"/>
      <c r="G42" s="144"/>
      <c r="H42" s="144"/>
      <c r="I42" s="144"/>
      <c r="J42" s="144"/>
      <c r="K42" s="144"/>
      <c r="L42" s="144"/>
      <c r="M42" s="144"/>
      <c r="N42" s="144"/>
      <c r="O42" s="144"/>
      <c r="P42" s="144"/>
      <c r="Q42" s="2"/>
      <c r="R42" s="2"/>
      <c r="S42" s="2"/>
      <c r="T42" s="2"/>
      <c r="U42" s="2"/>
      <c r="V42" s="144" t="s">
        <v>17</v>
      </c>
      <c r="W42" s="144"/>
      <c r="X42" s="144"/>
      <c r="Y42" s="144"/>
      <c r="Z42" s="144"/>
      <c r="AA42" s="144"/>
      <c r="AB42" s="144"/>
      <c r="AC42" s="144"/>
      <c r="AD42" s="144"/>
      <c r="AE42" s="144"/>
      <c r="AF42" s="144"/>
      <c r="AG42" s="144"/>
      <c r="AH42" s="144"/>
      <c r="AI42" s="144"/>
      <c r="AJ42" s="144"/>
      <c r="AK42" s="144"/>
      <c r="AL42" s="144"/>
      <c r="AM42" s="2"/>
      <c r="AN42" s="2"/>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row>
    <row r="43" spans="1:79" x14ac:dyDescent="0.25">
      <c r="A43" s="142" t="s">
        <v>18</v>
      </c>
      <c r="B43" s="142"/>
      <c r="C43" s="142"/>
      <c r="D43" s="142"/>
      <c r="E43" s="142"/>
      <c r="F43" s="142"/>
      <c r="G43" s="142"/>
      <c r="H43" s="142"/>
      <c r="I43" s="142"/>
      <c r="J43" s="142"/>
      <c r="K43" s="142"/>
      <c r="L43" s="142"/>
      <c r="M43" s="142"/>
      <c r="N43" s="142"/>
      <c r="O43" s="142"/>
      <c r="P43" s="142"/>
      <c r="Q43" s="2"/>
      <c r="R43" s="2"/>
      <c r="S43" s="2"/>
      <c r="T43" s="2"/>
      <c r="U43" s="2"/>
      <c r="V43" s="142" t="s">
        <v>18</v>
      </c>
      <c r="W43" s="142"/>
      <c r="X43" s="142"/>
      <c r="Y43" s="142"/>
      <c r="Z43" s="142"/>
      <c r="AA43" s="142"/>
      <c r="AB43" s="142"/>
      <c r="AC43" s="142"/>
      <c r="AD43" s="142"/>
      <c r="AE43" s="142"/>
      <c r="AF43" s="142"/>
      <c r="AG43" s="142"/>
      <c r="AH43" s="142"/>
      <c r="AI43" s="142"/>
      <c r="AJ43" s="142"/>
      <c r="AK43" s="142"/>
      <c r="AL43" s="142"/>
      <c r="AM43" s="2"/>
      <c r="AN43" s="2"/>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row>
    <row r="44" spans="1:79"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row>
    <row r="45" spans="1:79"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row>
    <row r="46" spans="1:79" ht="10.5" customHeight="1"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row>
    <row r="47" spans="1:79"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row>
    <row r="48" spans="1:79"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row>
    <row r="49" spans="1:79" x14ac:dyDescent="0.25">
      <c r="A49" s="141" t="str">
        <f>VLOOKUP($AT$1,vnv,2,0)</f>
        <v>Vũ Thị Thanh</v>
      </c>
      <c r="B49" s="141"/>
      <c r="C49" s="141"/>
      <c r="D49" s="141"/>
      <c r="E49" s="141"/>
      <c r="F49" s="141"/>
      <c r="G49" s="141"/>
      <c r="H49" s="141"/>
      <c r="I49" s="141"/>
      <c r="J49" s="141"/>
      <c r="K49" s="141"/>
      <c r="L49" s="141"/>
      <c r="M49" s="141"/>
      <c r="N49" s="141"/>
      <c r="O49" s="141"/>
      <c r="P49" s="141"/>
      <c r="Q49" s="1"/>
      <c r="R49" s="1"/>
      <c r="S49" s="1"/>
      <c r="T49" s="1"/>
      <c r="U49" s="1"/>
      <c r="V49" s="141" t="str">
        <f>TTDN!B$11</f>
        <v>Đàm Văn Đức</v>
      </c>
      <c r="W49" s="141"/>
      <c r="X49" s="141"/>
      <c r="Y49" s="141"/>
      <c r="Z49" s="141"/>
      <c r="AA49" s="141"/>
      <c r="AB49" s="141"/>
      <c r="AC49" s="141"/>
      <c r="AD49" s="141"/>
      <c r="AE49" s="141"/>
      <c r="AF49" s="141"/>
      <c r="AG49" s="141"/>
      <c r="AH49" s="141"/>
      <c r="AI49" s="141"/>
      <c r="AJ49" s="141"/>
      <c r="AK49" s="141"/>
      <c r="AL49" s="14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row>
    <row r="50" spans="1:79"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row>
    <row r="51" spans="1:79"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row>
    <row r="52" spans="1:79"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row>
    <row r="53" spans="1:79"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row>
    <row r="54" spans="1:79"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row>
    <row r="55" spans="1:79"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row>
    <row r="56" spans="1:79"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row>
    <row r="57" spans="1:79"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row>
    <row r="58" spans="1:79"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row>
    <row r="59" spans="1:79"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row>
    <row r="60" spans="1:79"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row>
    <row r="61" spans="1:79"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row>
    <row r="62" spans="1:79"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row>
    <row r="63" spans="1:79"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row>
    <row r="64" spans="1:79"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row>
    <row r="65" spans="1:79"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row>
    <row r="66" spans="1:79"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row>
    <row r="67" spans="1:79"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row>
    <row r="68" spans="1:79"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row>
    <row r="69" spans="1:79"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row>
    <row r="70" spans="1:79"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row>
    <row r="71" spans="1:79"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row>
    <row r="72" spans="1:79"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row>
    <row r="73" spans="1:79"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row>
    <row r="74" spans="1:79"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row>
    <row r="75" spans="1:79"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row>
    <row r="76" spans="1:79"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row>
    <row r="77" spans="1:79"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row>
    <row r="78" spans="1:79"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row>
    <row r="79" spans="1:79"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row>
    <row r="80" spans="1:79"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row>
    <row r="81" spans="1:79"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row>
    <row r="82" spans="1:79"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row>
    <row r="83" spans="1:79" x14ac:dyDescent="0.25">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row>
    <row r="84" spans="1:79" x14ac:dyDescent="0.25">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row>
    <row r="85" spans="1:79" x14ac:dyDescent="0.25">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row>
    <row r="86" spans="1:79" x14ac:dyDescent="0.25">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row>
    <row r="87" spans="1:79" x14ac:dyDescent="0.25">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row>
    <row r="88" spans="1:79" x14ac:dyDescent="0.25">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row>
    <row r="89" spans="1:79" x14ac:dyDescent="0.25">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row>
    <row r="90" spans="1:79" x14ac:dyDescent="0.25">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row>
    <row r="91" spans="1:79" x14ac:dyDescent="0.25">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row>
    <row r="92" spans="1:79" x14ac:dyDescent="0.25">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row>
    <row r="93" spans="1:79" x14ac:dyDescent="0.25">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row>
    <row r="94" spans="1:79" x14ac:dyDescent="0.25">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row>
    <row r="95" spans="1:79" x14ac:dyDescent="0.25">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row>
    <row r="96" spans="1:79" x14ac:dyDescent="0.25">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row>
    <row r="97" spans="1:79" x14ac:dyDescent="0.25">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row>
    <row r="98" spans="1:79" x14ac:dyDescent="0.25">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row>
    <row r="99" spans="1:79" x14ac:dyDescent="0.25">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row>
    <row r="100" spans="1:79"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row>
    <row r="101" spans="1:79"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row>
    <row r="102" spans="1:79"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row>
  </sheetData>
  <mergeCells count="17">
    <mergeCell ref="A49:P49"/>
    <mergeCell ref="V49:AL49"/>
    <mergeCell ref="J26:N26"/>
    <mergeCell ref="A42:P42"/>
    <mergeCell ref="V42:AL42"/>
    <mergeCell ref="A43:P43"/>
    <mergeCell ref="V43:AL43"/>
    <mergeCell ref="A8:AN8"/>
    <mergeCell ref="E16:K16"/>
    <mergeCell ref="N16:AN16"/>
    <mergeCell ref="G18:L18"/>
    <mergeCell ref="AT2:AU2"/>
    <mergeCell ref="Q2:AM2"/>
    <mergeCell ref="Q3:AM3"/>
    <mergeCell ref="A5:N5"/>
    <mergeCell ref="A7:AN7"/>
    <mergeCell ref="A2:O2"/>
  </mergeCells>
  <dataValidations count="1">
    <dataValidation type="list" allowBlank="1" showInputMessage="1" showErrorMessage="1" sqref="WXB983016 KP1 UL1 AEH1 AOD1 AXZ1 BHV1 BRR1 CBN1 CLJ1 CVF1 DFB1 DOX1 DYT1 EIP1 ESL1 FCH1 FMD1 FVZ1 GFV1 GPR1 GZN1 HJJ1 HTF1 IDB1 IMX1 IWT1 JGP1 JQL1 KAH1 KKD1 KTZ1 LDV1 LNR1 LXN1 MHJ1 MRF1 NBB1 NKX1 NUT1 OEP1 OOL1 OYH1 PID1 PRZ1 QBV1 QLR1 QVN1 RFJ1 RPF1 RZB1 SIX1 SST1 TCP1 TML1 TWH1 UGD1 UPZ1 UZV1 VJR1 VTN1 WDJ1 WNF1 WXB1 AT65512 KP65512 UL65512 AEH65512 AOD65512 AXZ65512 BHV65512 BRR65512 CBN65512 CLJ65512 CVF65512 DFB65512 DOX65512 DYT65512 EIP65512 ESL65512 FCH65512 FMD65512 FVZ65512 GFV65512 GPR65512 GZN65512 HJJ65512 HTF65512 IDB65512 IMX65512 IWT65512 JGP65512 JQL65512 KAH65512 KKD65512 KTZ65512 LDV65512 LNR65512 LXN65512 MHJ65512 MRF65512 NBB65512 NKX65512 NUT65512 OEP65512 OOL65512 OYH65512 PID65512 PRZ65512 QBV65512 QLR65512 QVN65512 RFJ65512 RPF65512 RZB65512 SIX65512 SST65512 TCP65512 TML65512 TWH65512 UGD65512 UPZ65512 UZV65512 VJR65512 VTN65512 WDJ65512 WNF65512 WXB65512 AT131048 KP131048 UL131048 AEH131048 AOD131048 AXZ131048 BHV131048 BRR131048 CBN131048 CLJ131048 CVF131048 DFB131048 DOX131048 DYT131048 EIP131048 ESL131048 FCH131048 FMD131048 FVZ131048 GFV131048 GPR131048 GZN131048 HJJ131048 HTF131048 IDB131048 IMX131048 IWT131048 JGP131048 JQL131048 KAH131048 KKD131048 KTZ131048 LDV131048 LNR131048 LXN131048 MHJ131048 MRF131048 NBB131048 NKX131048 NUT131048 OEP131048 OOL131048 OYH131048 PID131048 PRZ131048 QBV131048 QLR131048 QVN131048 RFJ131048 RPF131048 RZB131048 SIX131048 SST131048 TCP131048 TML131048 TWH131048 UGD131048 UPZ131048 UZV131048 VJR131048 VTN131048 WDJ131048 WNF131048 WXB131048 AT196584 KP196584 UL196584 AEH196584 AOD196584 AXZ196584 BHV196584 BRR196584 CBN196584 CLJ196584 CVF196584 DFB196584 DOX196584 DYT196584 EIP196584 ESL196584 FCH196584 FMD196584 FVZ196584 GFV196584 GPR196584 GZN196584 HJJ196584 HTF196584 IDB196584 IMX196584 IWT196584 JGP196584 JQL196584 KAH196584 KKD196584 KTZ196584 LDV196584 LNR196584 LXN196584 MHJ196584 MRF196584 NBB196584 NKX196584 NUT196584 OEP196584 OOL196584 OYH196584 PID196584 PRZ196584 QBV196584 QLR196584 QVN196584 RFJ196584 RPF196584 RZB196584 SIX196584 SST196584 TCP196584 TML196584 TWH196584 UGD196584 UPZ196584 UZV196584 VJR196584 VTN196584 WDJ196584 WNF196584 WXB196584 AT262120 KP262120 UL262120 AEH262120 AOD262120 AXZ262120 BHV262120 BRR262120 CBN262120 CLJ262120 CVF262120 DFB262120 DOX262120 DYT262120 EIP262120 ESL262120 FCH262120 FMD262120 FVZ262120 GFV262120 GPR262120 GZN262120 HJJ262120 HTF262120 IDB262120 IMX262120 IWT262120 JGP262120 JQL262120 KAH262120 KKD262120 KTZ262120 LDV262120 LNR262120 LXN262120 MHJ262120 MRF262120 NBB262120 NKX262120 NUT262120 OEP262120 OOL262120 OYH262120 PID262120 PRZ262120 QBV262120 QLR262120 QVN262120 RFJ262120 RPF262120 RZB262120 SIX262120 SST262120 TCP262120 TML262120 TWH262120 UGD262120 UPZ262120 UZV262120 VJR262120 VTN262120 WDJ262120 WNF262120 WXB262120 AT327656 KP327656 UL327656 AEH327656 AOD327656 AXZ327656 BHV327656 BRR327656 CBN327656 CLJ327656 CVF327656 DFB327656 DOX327656 DYT327656 EIP327656 ESL327656 FCH327656 FMD327656 FVZ327656 GFV327656 GPR327656 GZN327656 HJJ327656 HTF327656 IDB327656 IMX327656 IWT327656 JGP327656 JQL327656 KAH327656 KKD327656 KTZ327656 LDV327656 LNR327656 LXN327656 MHJ327656 MRF327656 NBB327656 NKX327656 NUT327656 OEP327656 OOL327656 OYH327656 PID327656 PRZ327656 QBV327656 QLR327656 QVN327656 RFJ327656 RPF327656 RZB327656 SIX327656 SST327656 TCP327656 TML327656 TWH327656 UGD327656 UPZ327656 UZV327656 VJR327656 VTN327656 WDJ327656 WNF327656 WXB327656 AT393192 KP393192 UL393192 AEH393192 AOD393192 AXZ393192 BHV393192 BRR393192 CBN393192 CLJ393192 CVF393192 DFB393192 DOX393192 DYT393192 EIP393192 ESL393192 FCH393192 FMD393192 FVZ393192 GFV393192 GPR393192 GZN393192 HJJ393192 HTF393192 IDB393192 IMX393192 IWT393192 JGP393192 JQL393192 KAH393192 KKD393192 KTZ393192 LDV393192 LNR393192 LXN393192 MHJ393192 MRF393192 NBB393192 NKX393192 NUT393192 OEP393192 OOL393192 OYH393192 PID393192 PRZ393192 QBV393192 QLR393192 QVN393192 RFJ393192 RPF393192 RZB393192 SIX393192 SST393192 TCP393192 TML393192 TWH393192 UGD393192 UPZ393192 UZV393192 VJR393192 VTN393192 WDJ393192 WNF393192 WXB393192 AT458728 KP458728 UL458728 AEH458728 AOD458728 AXZ458728 BHV458728 BRR458728 CBN458728 CLJ458728 CVF458728 DFB458728 DOX458728 DYT458728 EIP458728 ESL458728 FCH458728 FMD458728 FVZ458728 GFV458728 GPR458728 GZN458728 HJJ458728 HTF458728 IDB458728 IMX458728 IWT458728 JGP458728 JQL458728 KAH458728 KKD458728 KTZ458728 LDV458728 LNR458728 LXN458728 MHJ458728 MRF458728 NBB458728 NKX458728 NUT458728 OEP458728 OOL458728 OYH458728 PID458728 PRZ458728 QBV458728 QLR458728 QVN458728 RFJ458728 RPF458728 RZB458728 SIX458728 SST458728 TCP458728 TML458728 TWH458728 UGD458728 UPZ458728 UZV458728 VJR458728 VTN458728 WDJ458728 WNF458728 WXB458728 AT524264 KP524264 UL524264 AEH524264 AOD524264 AXZ524264 BHV524264 BRR524264 CBN524264 CLJ524264 CVF524264 DFB524264 DOX524264 DYT524264 EIP524264 ESL524264 FCH524264 FMD524264 FVZ524264 GFV524264 GPR524264 GZN524264 HJJ524264 HTF524264 IDB524264 IMX524264 IWT524264 JGP524264 JQL524264 KAH524264 KKD524264 KTZ524264 LDV524264 LNR524264 LXN524264 MHJ524264 MRF524264 NBB524264 NKX524264 NUT524264 OEP524264 OOL524264 OYH524264 PID524264 PRZ524264 QBV524264 QLR524264 QVN524264 RFJ524264 RPF524264 RZB524264 SIX524264 SST524264 TCP524264 TML524264 TWH524264 UGD524264 UPZ524264 UZV524264 VJR524264 VTN524264 WDJ524264 WNF524264 WXB524264 AT589800 KP589800 UL589800 AEH589800 AOD589800 AXZ589800 BHV589800 BRR589800 CBN589800 CLJ589800 CVF589800 DFB589800 DOX589800 DYT589800 EIP589800 ESL589800 FCH589800 FMD589800 FVZ589800 GFV589800 GPR589800 GZN589800 HJJ589800 HTF589800 IDB589800 IMX589800 IWT589800 JGP589800 JQL589800 KAH589800 KKD589800 KTZ589800 LDV589800 LNR589800 LXN589800 MHJ589800 MRF589800 NBB589800 NKX589800 NUT589800 OEP589800 OOL589800 OYH589800 PID589800 PRZ589800 QBV589800 QLR589800 QVN589800 RFJ589800 RPF589800 RZB589800 SIX589800 SST589800 TCP589800 TML589800 TWH589800 UGD589800 UPZ589800 UZV589800 VJR589800 VTN589800 WDJ589800 WNF589800 WXB589800 AT655336 KP655336 UL655336 AEH655336 AOD655336 AXZ655336 BHV655336 BRR655336 CBN655336 CLJ655336 CVF655336 DFB655336 DOX655336 DYT655336 EIP655336 ESL655336 FCH655336 FMD655336 FVZ655336 GFV655336 GPR655336 GZN655336 HJJ655336 HTF655336 IDB655336 IMX655336 IWT655336 JGP655336 JQL655336 KAH655336 KKD655336 KTZ655336 LDV655336 LNR655336 LXN655336 MHJ655336 MRF655336 NBB655336 NKX655336 NUT655336 OEP655336 OOL655336 OYH655336 PID655336 PRZ655336 QBV655336 QLR655336 QVN655336 RFJ655336 RPF655336 RZB655336 SIX655336 SST655336 TCP655336 TML655336 TWH655336 UGD655336 UPZ655336 UZV655336 VJR655336 VTN655336 WDJ655336 WNF655336 WXB655336 AT720872 KP720872 UL720872 AEH720872 AOD720872 AXZ720872 BHV720872 BRR720872 CBN720872 CLJ720872 CVF720872 DFB720872 DOX720872 DYT720872 EIP720872 ESL720872 FCH720872 FMD720872 FVZ720872 GFV720872 GPR720872 GZN720872 HJJ720872 HTF720872 IDB720872 IMX720872 IWT720872 JGP720872 JQL720872 KAH720872 KKD720872 KTZ720872 LDV720872 LNR720872 LXN720872 MHJ720872 MRF720872 NBB720872 NKX720872 NUT720872 OEP720872 OOL720872 OYH720872 PID720872 PRZ720872 QBV720872 QLR720872 QVN720872 RFJ720872 RPF720872 RZB720872 SIX720872 SST720872 TCP720872 TML720872 TWH720872 UGD720872 UPZ720872 UZV720872 VJR720872 VTN720872 WDJ720872 WNF720872 WXB720872 AT786408 KP786408 UL786408 AEH786408 AOD786408 AXZ786408 BHV786408 BRR786408 CBN786408 CLJ786408 CVF786408 DFB786408 DOX786408 DYT786408 EIP786408 ESL786408 FCH786408 FMD786408 FVZ786408 GFV786408 GPR786408 GZN786408 HJJ786408 HTF786408 IDB786408 IMX786408 IWT786408 JGP786408 JQL786408 KAH786408 KKD786408 KTZ786408 LDV786408 LNR786408 LXN786408 MHJ786408 MRF786408 NBB786408 NKX786408 NUT786408 OEP786408 OOL786408 OYH786408 PID786408 PRZ786408 QBV786408 QLR786408 QVN786408 RFJ786408 RPF786408 RZB786408 SIX786408 SST786408 TCP786408 TML786408 TWH786408 UGD786408 UPZ786408 UZV786408 VJR786408 VTN786408 WDJ786408 WNF786408 WXB786408 AT851944 KP851944 UL851944 AEH851944 AOD851944 AXZ851944 BHV851944 BRR851944 CBN851944 CLJ851944 CVF851944 DFB851944 DOX851944 DYT851944 EIP851944 ESL851944 FCH851944 FMD851944 FVZ851944 GFV851944 GPR851944 GZN851944 HJJ851944 HTF851944 IDB851944 IMX851944 IWT851944 JGP851944 JQL851944 KAH851944 KKD851944 KTZ851944 LDV851944 LNR851944 LXN851944 MHJ851944 MRF851944 NBB851944 NKX851944 NUT851944 OEP851944 OOL851944 OYH851944 PID851944 PRZ851944 QBV851944 QLR851944 QVN851944 RFJ851944 RPF851944 RZB851944 SIX851944 SST851944 TCP851944 TML851944 TWH851944 UGD851944 UPZ851944 UZV851944 VJR851944 VTN851944 WDJ851944 WNF851944 WXB851944 AT917480 KP917480 UL917480 AEH917480 AOD917480 AXZ917480 BHV917480 BRR917480 CBN917480 CLJ917480 CVF917480 DFB917480 DOX917480 DYT917480 EIP917480 ESL917480 FCH917480 FMD917480 FVZ917480 GFV917480 GPR917480 GZN917480 HJJ917480 HTF917480 IDB917480 IMX917480 IWT917480 JGP917480 JQL917480 KAH917480 KKD917480 KTZ917480 LDV917480 LNR917480 LXN917480 MHJ917480 MRF917480 NBB917480 NKX917480 NUT917480 OEP917480 OOL917480 OYH917480 PID917480 PRZ917480 QBV917480 QLR917480 QVN917480 RFJ917480 RPF917480 RZB917480 SIX917480 SST917480 TCP917480 TML917480 TWH917480 UGD917480 UPZ917480 UZV917480 VJR917480 VTN917480 WDJ917480 WNF917480 WXB917480 AT983016 KP983016 UL983016 AEH983016 AOD983016 AXZ983016 BHV983016 BRR983016 CBN983016 CLJ983016 CVF983016 DFB983016 DOX983016 DYT983016 EIP983016 ESL983016 FCH983016 FMD983016 FVZ983016 GFV983016 GPR983016 GZN983016 HJJ983016 HTF983016 IDB983016 IMX983016 IWT983016 JGP983016 JQL983016 KAH983016 KKD983016 KTZ983016 LDV983016 LNR983016 LXN983016 MHJ983016 MRF983016 NBB983016 NKX983016 NUT983016 OEP983016 OOL983016 OYH983016 PID983016 PRZ983016 QBV983016 QLR983016 QVN983016 RFJ983016 RPF983016 RZB983016 SIX983016 SST983016 TCP983016 TML983016 TWH983016 UGD983016 UPZ983016 UZV983016 VJR983016 VTN983016 WDJ983016 WNF983016">
      <formula1>ma_nv</formula1>
    </dataValidation>
  </dataValidations>
  <pageMargins left="0.59055118110236227" right="0.39370078740157483" top="0.74803149606299213" bottom="0.74803149606299213" header="0.31496062992125984" footer="0.31496062992125984"/>
  <pageSetup paperSize="9" orientation="portrait"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DMNV!$A$5:$A$45</xm:f>
          </x14:formula1>
          <xm:sqref>AT1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CA80"/>
  <sheetViews>
    <sheetView showGridLines="0" workbookViewId="0">
      <selection activeCell="AX11" sqref="AX11"/>
    </sheetView>
  </sheetViews>
  <sheetFormatPr defaultRowHeight="15.75" x14ac:dyDescent="0.25"/>
  <cols>
    <col min="1" max="37" width="2.28515625" style="3" customWidth="1"/>
    <col min="38" max="38" width="2.42578125" style="3" customWidth="1"/>
    <col min="39" max="39" width="0.28515625" style="3" customWidth="1"/>
    <col min="40" max="40" width="1.5703125" style="3" customWidth="1"/>
    <col min="41" max="45" width="2.28515625" style="3" customWidth="1"/>
    <col min="46" max="46" width="13.28515625" style="3" customWidth="1"/>
    <col min="47" max="47" width="15.85546875" style="3" customWidth="1"/>
    <col min="48" max="251" width="9.140625" style="3"/>
    <col min="252" max="252" width="11.42578125" style="3" customWidth="1"/>
    <col min="253" max="253" width="3" style="3" customWidth="1"/>
    <col min="254" max="291" width="2.28515625" style="3" customWidth="1"/>
    <col min="292" max="292" width="1.42578125" style="3" customWidth="1"/>
    <col min="293" max="293" width="0.28515625" style="3" customWidth="1"/>
    <col min="294" max="295" width="3" style="3" customWidth="1"/>
    <col min="296" max="296" width="2.28515625" style="3" customWidth="1"/>
    <col min="297" max="301" width="0" style="3" hidden="1" customWidth="1"/>
    <col min="302" max="302" width="13.28515625" style="3" customWidth="1"/>
    <col min="303" max="303" width="15.85546875" style="3" customWidth="1"/>
    <col min="304" max="507" width="9.140625" style="3"/>
    <col min="508" max="508" width="11.42578125" style="3" customWidth="1"/>
    <col min="509" max="509" width="3" style="3" customWidth="1"/>
    <col min="510" max="547" width="2.28515625" style="3" customWidth="1"/>
    <col min="548" max="548" width="1.42578125" style="3" customWidth="1"/>
    <col min="549" max="549" width="0.28515625" style="3" customWidth="1"/>
    <col min="550" max="551" width="3" style="3" customWidth="1"/>
    <col min="552" max="552" width="2.28515625" style="3" customWidth="1"/>
    <col min="553" max="557" width="0" style="3" hidden="1" customWidth="1"/>
    <col min="558" max="558" width="13.28515625" style="3" customWidth="1"/>
    <col min="559" max="559" width="15.85546875" style="3" customWidth="1"/>
    <col min="560" max="763" width="9.140625" style="3"/>
    <col min="764" max="764" width="11.42578125" style="3" customWidth="1"/>
    <col min="765" max="765" width="3" style="3" customWidth="1"/>
    <col min="766" max="803" width="2.28515625" style="3" customWidth="1"/>
    <col min="804" max="804" width="1.42578125" style="3" customWidth="1"/>
    <col min="805" max="805" width="0.28515625" style="3" customWidth="1"/>
    <col min="806" max="807" width="3" style="3" customWidth="1"/>
    <col min="808" max="808" width="2.28515625" style="3" customWidth="1"/>
    <col min="809" max="813" width="0" style="3" hidden="1" customWidth="1"/>
    <col min="814" max="814" width="13.28515625" style="3" customWidth="1"/>
    <col min="815" max="815" width="15.85546875" style="3" customWidth="1"/>
    <col min="816" max="1019" width="9.140625" style="3"/>
    <col min="1020" max="1020" width="11.42578125" style="3" customWidth="1"/>
    <col min="1021" max="1021" width="3" style="3" customWidth="1"/>
    <col min="1022" max="1059" width="2.28515625" style="3" customWidth="1"/>
    <col min="1060" max="1060" width="1.42578125" style="3" customWidth="1"/>
    <col min="1061" max="1061" width="0.28515625" style="3" customWidth="1"/>
    <col min="1062" max="1063" width="3" style="3" customWidth="1"/>
    <col min="1064" max="1064" width="2.28515625" style="3" customWidth="1"/>
    <col min="1065" max="1069" width="0" style="3" hidden="1" customWidth="1"/>
    <col min="1070" max="1070" width="13.28515625" style="3" customWidth="1"/>
    <col min="1071" max="1071" width="15.85546875" style="3" customWidth="1"/>
    <col min="1072" max="1275" width="9.140625" style="3"/>
    <col min="1276" max="1276" width="11.42578125" style="3" customWidth="1"/>
    <col min="1277" max="1277" width="3" style="3" customWidth="1"/>
    <col min="1278" max="1315" width="2.28515625" style="3" customWidth="1"/>
    <col min="1316" max="1316" width="1.42578125" style="3" customWidth="1"/>
    <col min="1317" max="1317" width="0.28515625" style="3" customWidth="1"/>
    <col min="1318" max="1319" width="3" style="3" customWidth="1"/>
    <col min="1320" max="1320" width="2.28515625" style="3" customWidth="1"/>
    <col min="1321" max="1325" width="0" style="3" hidden="1" customWidth="1"/>
    <col min="1326" max="1326" width="13.28515625" style="3" customWidth="1"/>
    <col min="1327" max="1327" width="15.85546875" style="3" customWidth="1"/>
    <col min="1328" max="1531" width="9.140625" style="3"/>
    <col min="1532" max="1532" width="11.42578125" style="3" customWidth="1"/>
    <col min="1533" max="1533" width="3" style="3" customWidth="1"/>
    <col min="1534" max="1571" width="2.28515625" style="3" customWidth="1"/>
    <col min="1572" max="1572" width="1.42578125" style="3" customWidth="1"/>
    <col min="1573" max="1573" width="0.28515625" style="3" customWidth="1"/>
    <col min="1574" max="1575" width="3" style="3" customWidth="1"/>
    <col min="1576" max="1576" width="2.28515625" style="3" customWidth="1"/>
    <col min="1577" max="1581" width="0" style="3" hidden="1" customWidth="1"/>
    <col min="1582" max="1582" width="13.28515625" style="3" customWidth="1"/>
    <col min="1583" max="1583" width="15.85546875" style="3" customWidth="1"/>
    <col min="1584" max="1787" width="9.140625" style="3"/>
    <col min="1788" max="1788" width="11.42578125" style="3" customWidth="1"/>
    <col min="1789" max="1789" width="3" style="3" customWidth="1"/>
    <col min="1790" max="1827" width="2.28515625" style="3" customWidth="1"/>
    <col min="1828" max="1828" width="1.42578125" style="3" customWidth="1"/>
    <col min="1829" max="1829" width="0.28515625" style="3" customWidth="1"/>
    <col min="1830" max="1831" width="3" style="3" customWidth="1"/>
    <col min="1832" max="1832" width="2.28515625" style="3" customWidth="1"/>
    <col min="1833" max="1837" width="0" style="3" hidden="1" customWidth="1"/>
    <col min="1838" max="1838" width="13.28515625" style="3" customWidth="1"/>
    <col min="1839" max="1839" width="15.85546875" style="3" customWidth="1"/>
    <col min="1840" max="2043" width="9.140625" style="3"/>
    <col min="2044" max="2044" width="11.42578125" style="3" customWidth="1"/>
    <col min="2045" max="2045" width="3" style="3" customWidth="1"/>
    <col min="2046" max="2083" width="2.28515625" style="3" customWidth="1"/>
    <col min="2084" max="2084" width="1.42578125" style="3" customWidth="1"/>
    <col min="2085" max="2085" width="0.28515625" style="3" customWidth="1"/>
    <col min="2086" max="2087" width="3" style="3" customWidth="1"/>
    <col min="2088" max="2088" width="2.28515625" style="3" customWidth="1"/>
    <col min="2089" max="2093" width="0" style="3" hidden="1" customWidth="1"/>
    <col min="2094" max="2094" width="13.28515625" style="3" customWidth="1"/>
    <col min="2095" max="2095" width="15.85546875" style="3" customWidth="1"/>
    <col min="2096" max="2299" width="9.140625" style="3"/>
    <col min="2300" max="2300" width="11.42578125" style="3" customWidth="1"/>
    <col min="2301" max="2301" width="3" style="3" customWidth="1"/>
    <col min="2302" max="2339" width="2.28515625" style="3" customWidth="1"/>
    <col min="2340" max="2340" width="1.42578125" style="3" customWidth="1"/>
    <col min="2341" max="2341" width="0.28515625" style="3" customWidth="1"/>
    <col min="2342" max="2343" width="3" style="3" customWidth="1"/>
    <col min="2344" max="2344" width="2.28515625" style="3" customWidth="1"/>
    <col min="2345" max="2349" width="0" style="3" hidden="1" customWidth="1"/>
    <col min="2350" max="2350" width="13.28515625" style="3" customWidth="1"/>
    <col min="2351" max="2351" width="15.85546875" style="3" customWidth="1"/>
    <col min="2352" max="2555" width="9.140625" style="3"/>
    <col min="2556" max="2556" width="11.42578125" style="3" customWidth="1"/>
    <col min="2557" max="2557" width="3" style="3" customWidth="1"/>
    <col min="2558" max="2595" width="2.28515625" style="3" customWidth="1"/>
    <col min="2596" max="2596" width="1.42578125" style="3" customWidth="1"/>
    <col min="2597" max="2597" width="0.28515625" style="3" customWidth="1"/>
    <col min="2598" max="2599" width="3" style="3" customWidth="1"/>
    <col min="2600" max="2600" width="2.28515625" style="3" customWidth="1"/>
    <col min="2601" max="2605" width="0" style="3" hidden="1" customWidth="1"/>
    <col min="2606" max="2606" width="13.28515625" style="3" customWidth="1"/>
    <col min="2607" max="2607" width="15.85546875" style="3" customWidth="1"/>
    <col min="2608" max="2811" width="9.140625" style="3"/>
    <col min="2812" max="2812" width="11.42578125" style="3" customWidth="1"/>
    <col min="2813" max="2813" width="3" style="3" customWidth="1"/>
    <col min="2814" max="2851" width="2.28515625" style="3" customWidth="1"/>
    <col min="2852" max="2852" width="1.42578125" style="3" customWidth="1"/>
    <col min="2853" max="2853" width="0.28515625" style="3" customWidth="1"/>
    <col min="2854" max="2855" width="3" style="3" customWidth="1"/>
    <col min="2856" max="2856" width="2.28515625" style="3" customWidth="1"/>
    <col min="2857" max="2861" width="0" style="3" hidden="1" customWidth="1"/>
    <col min="2862" max="2862" width="13.28515625" style="3" customWidth="1"/>
    <col min="2863" max="2863" width="15.85546875" style="3" customWidth="1"/>
    <col min="2864" max="3067" width="9.140625" style="3"/>
    <col min="3068" max="3068" width="11.42578125" style="3" customWidth="1"/>
    <col min="3069" max="3069" width="3" style="3" customWidth="1"/>
    <col min="3070" max="3107" width="2.28515625" style="3" customWidth="1"/>
    <col min="3108" max="3108" width="1.42578125" style="3" customWidth="1"/>
    <col min="3109" max="3109" width="0.28515625" style="3" customWidth="1"/>
    <col min="3110" max="3111" width="3" style="3" customWidth="1"/>
    <col min="3112" max="3112" width="2.28515625" style="3" customWidth="1"/>
    <col min="3113" max="3117" width="0" style="3" hidden="1" customWidth="1"/>
    <col min="3118" max="3118" width="13.28515625" style="3" customWidth="1"/>
    <col min="3119" max="3119" width="15.85546875" style="3" customWidth="1"/>
    <col min="3120" max="3323" width="9.140625" style="3"/>
    <col min="3324" max="3324" width="11.42578125" style="3" customWidth="1"/>
    <col min="3325" max="3325" width="3" style="3" customWidth="1"/>
    <col min="3326" max="3363" width="2.28515625" style="3" customWidth="1"/>
    <col min="3364" max="3364" width="1.42578125" style="3" customWidth="1"/>
    <col min="3365" max="3365" width="0.28515625" style="3" customWidth="1"/>
    <col min="3366" max="3367" width="3" style="3" customWidth="1"/>
    <col min="3368" max="3368" width="2.28515625" style="3" customWidth="1"/>
    <col min="3369" max="3373" width="0" style="3" hidden="1" customWidth="1"/>
    <col min="3374" max="3374" width="13.28515625" style="3" customWidth="1"/>
    <col min="3375" max="3375" width="15.85546875" style="3" customWidth="1"/>
    <col min="3376" max="3579" width="9.140625" style="3"/>
    <col min="3580" max="3580" width="11.42578125" style="3" customWidth="1"/>
    <col min="3581" max="3581" width="3" style="3" customWidth="1"/>
    <col min="3582" max="3619" width="2.28515625" style="3" customWidth="1"/>
    <col min="3620" max="3620" width="1.42578125" style="3" customWidth="1"/>
    <col min="3621" max="3621" width="0.28515625" style="3" customWidth="1"/>
    <col min="3622" max="3623" width="3" style="3" customWidth="1"/>
    <col min="3624" max="3624" width="2.28515625" style="3" customWidth="1"/>
    <col min="3625" max="3629" width="0" style="3" hidden="1" customWidth="1"/>
    <col min="3630" max="3630" width="13.28515625" style="3" customWidth="1"/>
    <col min="3631" max="3631" width="15.85546875" style="3" customWidth="1"/>
    <col min="3632" max="3835" width="9.140625" style="3"/>
    <col min="3836" max="3836" width="11.42578125" style="3" customWidth="1"/>
    <col min="3837" max="3837" width="3" style="3" customWidth="1"/>
    <col min="3838" max="3875" width="2.28515625" style="3" customWidth="1"/>
    <col min="3876" max="3876" width="1.42578125" style="3" customWidth="1"/>
    <col min="3877" max="3877" width="0.28515625" style="3" customWidth="1"/>
    <col min="3878" max="3879" width="3" style="3" customWidth="1"/>
    <col min="3880" max="3880" width="2.28515625" style="3" customWidth="1"/>
    <col min="3881" max="3885" width="0" style="3" hidden="1" customWidth="1"/>
    <col min="3886" max="3886" width="13.28515625" style="3" customWidth="1"/>
    <col min="3887" max="3887" width="15.85546875" style="3" customWidth="1"/>
    <col min="3888" max="4091" width="9.140625" style="3"/>
    <col min="4092" max="4092" width="11.42578125" style="3" customWidth="1"/>
    <col min="4093" max="4093" width="3" style="3" customWidth="1"/>
    <col min="4094" max="4131" width="2.28515625" style="3" customWidth="1"/>
    <col min="4132" max="4132" width="1.42578125" style="3" customWidth="1"/>
    <col min="4133" max="4133" width="0.28515625" style="3" customWidth="1"/>
    <col min="4134" max="4135" width="3" style="3" customWidth="1"/>
    <col min="4136" max="4136" width="2.28515625" style="3" customWidth="1"/>
    <col min="4137" max="4141" width="0" style="3" hidden="1" customWidth="1"/>
    <col min="4142" max="4142" width="13.28515625" style="3" customWidth="1"/>
    <col min="4143" max="4143" width="15.85546875" style="3" customWidth="1"/>
    <col min="4144" max="4347" width="9.140625" style="3"/>
    <col min="4348" max="4348" width="11.42578125" style="3" customWidth="1"/>
    <col min="4349" max="4349" width="3" style="3" customWidth="1"/>
    <col min="4350" max="4387" width="2.28515625" style="3" customWidth="1"/>
    <col min="4388" max="4388" width="1.42578125" style="3" customWidth="1"/>
    <col min="4389" max="4389" width="0.28515625" style="3" customWidth="1"/>
    <col min="4390" max="4391" width="3" style="3" customWidth="1"/>
    <col min="4392" max="4392" width="2.28515625" style="3" customWidth="1"/>
    <col min="4393" max="4397" width="0" style="3" hidden="1" customWidth="1"/>
    <col min="4398" max="4398" width="13.28515625" style="3" customWidth="1"/>
    <col min="4399" max="4399" width="15.85546875" style="3" customWidth="1"/>
    <col min="4400" max="4603" width="9.140625" style="3"/>
    <col min="4604" max="4604" width="11.42578125" style="3" customWidth="1"/>
    <col min="4605" max="4605" width="3" style="3" customWidth="1"/>
    <col min="4606" max="4643" width="2.28515625" style="3" customWidth="1"/>
    <col min="4644" max="4644" width="1.42578125" style="3" customWidth="1"/>
    <col min="4645" max="4645" width="0.28515625" style="3" customWidth="1"/>
    <col min="4646" max="4647" width="3" style="3" customWidth="1"/>
    <col min="4648" max="4648" width="2.28515625" style="3" customWidth="1"/>
    <col min="4649" max="4653" width="0" style="3" hidden="1" customWidth="1"/>
    <col min="4654" max="4654" width="13.28515625" style="3" customWidth="1"/>
    <col min="4655" max="4655" width="15.85546875" style="3" customWidth="1"/>
    <col min="4656" max="4859" width="9.140625" style="3"/>
    <col min="4860" max="4860" width="11.42578125" style="3" customWidth="1"/>
    <col min="4861" max="4861" width="3" style="3" customWidth="1"/>
    <col min="4862" max="4899" width="2.28515625" style="3" customWidth="1"/>
    <col min="4900" max="4900" width="1.42578125" style="3" customWidth="1"/>
    <col min="4901" max="4901" width="0.28515625" style="3" customWidth="1"/>
    <col min="4902" max="4903" width="3" style="3" customWidth="1"/>
    <col min="4904" max="4904" width="2.28515625" style="3" customWidth="1"/>
    <col min="4905" max="4909" width="0" style="3" hidden="1" customWidth="1"/>
    <col min="4910" max="4910" width="13.28515625" style="3" customWidth="1"/>
    <col min="4911" max="4911" width="15.85546875" style="3" customWidth="1"/>
    <col min="4912" max="5115" width="9.140625" style="3"/>
    <col min="5116" max="5116" width="11.42578125" style="3" customWidth="1"/>
    <col min="5117" max="5117" width="3" style="3" customWidth="1"/>
    <col min="5118" max="5155" width="2.28515625" style="3" customWidth="1"/>
    <col min="5156" max="5156" width="1.42578125" style="3" customWidth="1"/>
    <col min="5157" max="5157" width="0.28515625" style="3" customWidth="1"/>
    <col min="5158" max="5159" width="3" style="3" customWidth="1"/>
    <col min="5160" max="5160" width="2.28515625" style="3" customWidth="1"/>
    <col min="5161" max="5165" width="0" style="3" hidden="1" customWidth="1"/>
    <col min="5166" max="5166" width="13.28515625" style="3" customWidth="1"/>
    <col min="5167" max="5167" width="15.85546875" style="3" customWidth="1"/>
    <col min="5168" max="5371" width="9.140625" style="3"/>
    <col min="5372" max="5372" width="11.42578125" style="3" customWidth="1"/>
    <col min="5373" max="5373" width="3" style="3" customWidth="1"/>
    <col min="5374" max="5411" width="2.28515625" style="3" customWidth="1"/>
    <col min="5412" max="5412" width="1.42578125" style="3" customWidth="1"/>
    <col min="5413" max="5413" width="0.28515625" style="3" customWidth="1"/>
    <col min="5414" max="5415" width="3" style="3" customWidth="1"/>
    <col min="5416" max="5416" width="2.28515625" style="3" customWidth="1"/>
    <col min="5417" max="5421" width="0" style="3" hidden="1" customWidth="1"/>
    <col min="5422" max="5422" width="13.28515625" style="3" customWidth="1"/>
    <col min="5423" max="5423" width="15.85546875" style="3" customWidth="1"/>
    <col min="5424" max="5627" width="9.140625" style="3"/>
    <col min="5628" max="5628" width="11.42578125" style="3" customWidth="1"/>
    <col min="5629" max="5629" width="3" style="3" customWidth="1"/>
    <col min="5630" max="5667" width="2.28515625" style="3" customWidth="1"/>
    <col min="5668" max="5668" width="1.42578125" style="3" customWidth="1"/>
    <col min="5669" max="5669" width="0.28515625" style="3" customWidth="1"/>
    <col min="5670" max="5671" width="3" style="3" customWidth="1"/>
    <col min="5672" max="5672" width="2.28515625" style="3" customWidth="1"/>
    <col min="5673" max="5677" width="0" style="3" hidden="1" customWidth="1"/>
    <col min="5678" max="5678" width="13.28515625" style="3" customWidth="1"/>
    <col min="5679" max="5679" width="15.85546875" style="3" customWidth="1"/>
    <col min="5680" max="5883" width="9.140625" style="3"/>
    <col min="5884" max="5884" width="11.42578125" style="3" customWidth="1"/>
    <col min="5885" max="5885" width="3" style="3" customWidth="1"/>
    <col min="5886" max="5923" width="2.28515625" style="3" customWidth="1"/>
    <col min="5924" max="5924" width="1.42578125" style="3" customWidth="1"/>
    <col min="5925" max="5925" width="0.28515625" style="3" customWidth="1"/>
    <col min="5926" max="5927" width="3" style="3" customWidth="1"/>
    <col min="5928" max="5928" width="2.28515625" style="3" customWidth="1"/>
    <col min="5929" max="5933" width="0" style="3" hidden="1" customWidth="1"/>
    <col min="5934" max="5934" width="13.28515625" style="3" customWidth="1"/>
    <col min="5935" max="5935" width="15.85546875" style="3" customWidth="1"/>
    <col min="5936" max="6139" width="9.140625" style="3"/>
    <col min="6140" max="6140" width="11.42578125" style="3" customWidth="1"/>
    <col min="6141" max="6141" width="3" style="3" customWidth="1"/>
    <col min="6142" max="6179" width="2.28515625" style="3" customWidth="1"/>
    <col min="6180" max="6180" width="1.42578125" style="3" customWidth="1"/>
    <col min="6181" max="6181" width="0.28515625" style="3" customWidth="1"/>
    <col min="6182" max="6183" width="3" style="3" customWidth="1"/>
    <col min="6184" max="6184" width="2.28515625" style="3" customWidth="1"/>
    <col min="6185" max="6189" width="0" style="3" hidden="1" customWidth="1"/>
    <col min="6190" max="6190" width="13.28515625" style="3" customWidth="1"/>
    <col min="6191" max="6191" width="15.85546875" style="3" customWidth="1"/>
    <col min="6192" max="6395" width="9.140625" style="3"/>
    <col min="6396" max="6396" width="11.42578125" style="3" customWidth="1"/>
    <col min="6397" max="6397" width="3" style="3" customWidth="1"/>
    <col min="6398" max="6435" width="2.28515625" style="3" customWidth="1"/>
    <col min="6436" max="6436" width="1.42578125" style="3" customWidth="1"/>
    <col min="6437" max="6437" width="0.28515625" style="3" customWidth="1"/>
    <col min="6438" max="6439" width="3" style="3" customWidth="1"/>
    <col min="6440" max="6440" width="2.28515625" style="3" customWidth="1"/>
    <col min="6441" max="6445" width="0" style="3" hidden="1" customWidth="1"/>
    <col min="6446" max="6446" width="13.28515625" style="3" customWidth="1"/>
    <col min="6447" max="6447" width="15.85546875" style="3" customWidth="1"/>
    <col min="6448" max="6651" width="9.140625" style="3"/>
    <col min="6652" max="6652" width="11.42578125" style="3" customWidth="1"/>
    <col min="6653" max="6653" width="3" style="3" customWidth="1"/>
    <col min="6654" max="6691" width="2.28515625" style="3" customWidth="1"/>
    <col min="6692" max="6692" width="1.42578125" style="3" customWidth="1"/>
    <col min="6693" max="6693" width="0.28515625" style="3" customWidth="1"/>
    <col min="6694" max="6695" width="3" style="3" customWidth="1"/>
    <col min="6696" max="6696" width="2.28515625" style="3" customWidth="1"/>
    <col min="6697" max="6701" width="0" style="3" hidden="1" customWidth="1"/>
    <col min="6702" max="6702" width="13.28515625" style="3" customWidth="1"/>
    <col min="6703" max="6703" width="15.85546875" style="3" customWidth="1"/>
    <col min="6704" max="6907" width="9.140625" style="3"/>
    <col min="6908" max="6908" width="11.42578125" style="3" customWidth="1"/>
    <col min="6909" max="6909" width="3" style="3" customWidth="1"/>
    <col min="6910" max="6947" width="2.28515625" style="3" customWidth="1"/>
    <col min="6948" max="6948" width="1.42578125" style="3" customWidth="1"/>
    <col min="6949" max="6949" width="0.28515625" style="3" customWidth="1"/>
    <col min="6950" max="6951" width="3" style="3" customWidth="1"/>
    <col min="6952" max="6952" width="2.28515625" style="3" customWidth="1"/>
    <col min="6953" max="6957" width="0" style="3" hidden="1" customWidth="1"/>
    <col min="6958" max="6958" width="13.28515625" style="3" customWidth="1"/>
    <col min="6959" max="6959" width="15.85546875" style="3" customWidth="1"/>
    <col min="6960" max="7163" width="9.140625" style="3"/>
    <col min="7164" max="7164" width="11.42578125" style="3" customWidth="1"/>
    <col min="7165" max="7165" width="3" style="3" customWidth="1"/>
    <col min="7166" max="7203" width="2.28515625" style="3" customWidth="1"/>
    <col min="7204" max="7204" width="1.42578125" style="3" customWidth="1"/>
    <col min="7205" max="7205" width="0.28515625" style="3" customWidth="1"/>
    <col min="7206" max="7207" width="3" style="3" customWidth="1"/>
    <col min="7208" max="7208" width="2.28515625" style="3" customWidth="1"/>
    <col min="7209" max="7213" width="0" style="3" hidden="1" customWidth="1"/>
    <col min="7214" max="7214" width="13.28515625" style="3" customWidth="1"/>
    <col min="7215" max="7215" width="15.85546875" style="3" customWidth="1"/>
    <col min="7216" max="7419" width="9.140625" style="3"/>
    <col min="7420" max="7420" width="11.42578125" style="3" customWidth="1"/>
    <col min="7421" max="7421" width="3" style="3" customWidth="1"/>
    <col min="7422" max="7459" width="2.28515625" style="3" customWidth="1"/>
    <col min="7460" max="7460" width="1.42578125" style="3" customWidth="1"/>
    <col min="7461" max="7461" width="0.28515625" style="3" customWidth="1"/>
    <col min="7462" max="7463" width="3" style="3" customWidth="1"/>
    <col min="7464" max="7464" width="2.28515625" style="3" customWidth="1"/>
    <col min="7465" max="7469" width="0" style="3" hidden="1" customWidth="1"/>
    <col min="7470" max="7470" width="13.28515625" style="3" customWidth="1"/>
    <col min="7471" max="7471" width="15.85546875" style="3" customWidth="1"/>
    <col min="7472" max="7675" width="9.140625" style="3"/>
    <col min="7676" max="7676" width="11.42578125" style="3" customWidth="1"/>
    <col min="7677" max="7677" width="3" style="3" customWidth="1"/>
    <col min="7678" max="7715" width="2.28515625" style="3" customWidth="1"/>
    <col min="7716" max="7716" width="1.42578125" style="3" customWidth="1"/>
    <col min="7717" max="7717" width="0.28515625" style="3" customWidth="1"/>
    <col min="7718" max="7719" width="3" style="3" customWidth="1"/>
    <col min="7720" max="7720" width="2.28515625" style="3" customWidth="1"/>
    <col min="7721" max="7725" width="0" style="3" hidden="1" customWidth="1"/>
    <col min="7726" max="7726" width="13.28515625" style="3" customWidth="1"/>
    <col min="7727" max="7727" width="15.85546875" style="3" customWidth="1"/>
    <col min="7728" max="7931" width="9.140625" style="3"/>
    <col min="7932" max="7932" width="11.42578125" style="3" customWidth="1"/>
    <col min="7933" max="7933" width="3" style="3" customWidth="1"/>
    <col min="7934" max="7971" width="2.28515625" style="3" customWidth="1"/>
    <col min="7972" max="7972" width="1.42578125" style="3" customWidth="1"/>
    <col min="7973" max="7973" width="0.28515625" style="3" customWidth="1"/>
    <col min="7974" max="7975" width="3" style="3" customWidth="1"/>
    <col min="7976" max="7976" width="2.28515625" style="3" customWidth="1"/>
    <col min="7977" max="7981" width="0" style="3" hidden="1" customWidth="1"/>
    <col min="7982" max="7982" width="13.28515625" style="3" customWidth="1"/>
    <col min="7983" max="7983" width="15.85546875" style="3" customWidth="1"/>
    <col min="7984" max="8187" width="9.140625" style="3"/>
    <col min="8188" max="8188" width="11.42578125" style="3" customWidth="1"/>
    <col min="8189" max="8189" width="3" style="3" customWidth="1"/>
    <col min="8190" max="8227" width="2.28515625" style="3" customWidth="1"/>
    <col min="8228" max="8228" width="1.42578125" style="3" customWidth="1"/>
    <col min="8229" max="8229" width="0.28515625" style="3" customWidth="1"/>
    <col min="8230" max="8231" width="3" style="3" customWidth="1"/>
    <col min="8232" max="8232" width="2.28515625" style="3" customWidth="1"/>
    <col min="8233" max="8237" width="0" style="3" hidden="1" customWidth="1"/>
    <col min="8238" max="8238" width="13.28515625" style="3" customWidth="1"/>
    <col min="8239" max="8239" width="15.85546875" style="3" customWidth="1"/>
    <col min="8240" max="8443" width="9.140625" style="3"/>
    <col min="8444" max="8444" width="11.42578125" style="3" customWidth="1"/>
    <col min="8445" max="8445" width="3" style="3" customWidth="1"/>
    <col min="8446" max="8483" width="2.28515625" style="3" customWidth="1"/>
    <col min="8484" max="8484" width="1.42578125" style="3" customWidth="1"/>
    <col min="8485" max="8485" width="0.28515625" style="3" customWidth="1"/>
    <col min="8486" max="8487" width="3" style="3" customWidth="1"/>
    <col min="8488" max="8488" width="2.28515625" style="3" customWidth="1"/>
    <col min="8489" max="8493" width="0" style="3" hidden="1" customWidth="1"/>
    <col min="8494" max="8494" width="13.28515625" style="3" customWidth="1"/>
    <col min="8495" max="8495" width="15.85546875" style="3" customWidth="1"/>
    <col min="8496" max="8699" width="9.140625" style="3"/>
    <col min="8700" max="8700" width="11.42578125" style="3" customWidth="1"/>
    <col min="8701" max="8701" width="3" style="3" customWidth="1"/>
    <col min="8702" max="8739" width="2.28515625" style="3" customWidth="1"/>
    <col min="8740" max="8740" width="1.42578125" style="3" customWidth="1"/>
    <col min="8741" max="8741" width="0.28515625" style="3" customWidth="1"/>
    <col min="8742" max="8743" width="3" style="3" customWidth="1"/>
    <col min="8744" max="8744" width="2.28515625" style="3" customWidth="1"/>
    <col min="8745" max="8749" width="0" style="3" hidden="1" customWidth="1"/>
    <col min="8750" max="8750" width="13.28515625" style="3" customWidth="1"/>
    <col min="8751" max="8751" width="15.85546875" style="3" customWidth="1"/>
    <col min="8752" max="8955" width="9.140625" style="3"/>
    <col min="8956" max="8956" width="11.42578125" style="3" customWidth="1"/>
    <col min="8957" max="8957" width="3" style="3" customWidth="1"/>
    <col min="8958" max="8995" width="2.28515625" style="3" customWidth="1"/>
    <col min="8996" max="8996" width="1.42578125" style="3" customWidth="1"/>
    <col min="8997" max="8997" width="0.28515625" style="3" customWidth="1"/>
    <col min="8998" max="8999" width="3" style="3" customWidth="1"/>
    <col min="9000" max="9000" width="2.28515625" style="3" customWidth="1"/>
    <col min="9001" max="9005" width="0" style="3" hidden="1" customWidth="1"/>
    <col min="9006" max="9006" width="13.28515625" style="3" customWidth="1"/>
    <col min="9007" max="9007" width="15.85546875" style="3" customWidth="1"/>
    <col min="9008" max="9211" width="9.140625" style="3"/>
    <col min="9212" max="9212" width="11.42578125" style="3" customWidth="1"/>
    <col min="9213" max="9213" width="3" style="3" customWidth="1"/>
    <col min="9214" max="9251" width="2.28515625" style="3" customWidth="1"/>
    <col min="9252" max="9252" width="1.42578125" style="3" customWidth="1"/>
    <col min="9253" max="9253" width="0.28515625" style="3" customWidth="1"/>
    <col min="9254" max="9255" width="3" style="3" customWidth="1"/>
    <col min="9256" max="9256" width="2.28515625" style="3" customWidth="1"/>
    <col min="9257" max="9261" width="0" style="3" hidden="1" customWidth="1"/>
    <col min="9262" max="9262" width="13.28515625" style="3" customWidth="1"/>
    <col min="9263" max="9263" width="15.85546875" style="3" customWidth="1"/>
    <col min="9264" max="9467" width="9.140625" style="3"/>
    <col min="9468" max="9468" width="11.42578125" style="3" customWidth="1"/>
    <col min="9469" max="9469" width="3" style="3" customWidth="1"/>
    <col min="9470" max="9507" width="2.28515625" style="3" customWidth="1"/>
    <col min="9508" max="9508" width="1.42578125" style="3" customWidth="1"/>
    <col min="9509" max="9509" width="0.28515625" style="3" customWidth="1"/>
    <col min="9510" max="9511" width="3" style="3" customWidth="1"/>
    <col min="9512" max="9512" width="2.28515625" style="3" customWidth="1"/>
    <col min="9513" max="9517" width="0" style="3" hidden="1" customWidth="1"/>
    <col min="9518" max="9518" width="13.28515625" style="3" customWidth="1"/>
    <col min="9519" max="9519" width="15.85546875" style="3" customWidth="1"/>
    <col min="9520" max="9723" width="9.140625" style="3"/>
    <col min="9724" max="9724" width="11.42578125" style="3" customWidth="1"/>
    <col min="9725" max="9725" width="3" style="3" customWidth="1"/>
    <col min="9726" max="9763" width="2.28515625" style="3" customWidth="1"/>
    <col min="9764" max="9764" width="1.42578125" style="3" customWidth="1"/>
    <col min="9765" max="9765" width="0.28515625" style="3" customWidth="1"/>
    <col min="9766" max="9767" width="3" style="3" customWidth="1"/>
    <col min="9768" max="9768" width="2.28515625" style="3" customWidth="1"/>
    <col min="9769" max="9773" width="0" style="3" hidden="1" customWidth="1"/>
    <col min="9774" max="9774" width="13.28515625" style="3" customWidth="1"/>
    <col min="9775" max="9775" width="15.85546875" style="3" customWidth="1"/>
    <col min="9776" max="9979" width="9.140625" style="3"/>
    <col min="9980" max="9980" width="11.42578125" style="3" customWidth="1"/>
    <col min="9981" max="9981" width="3" style="3" customWidth="1"/>
    <col min="9982" max="10019" width="2.28515625" style="3" customWidth="1"/>
    <col min="10020" max="10020" width="1.42578125" style="3" customWidth="1"/>
    <col min="10021" max="10021" width="0.28515625" style="3" customWidth="1"/>
    <col min="10022" max="10023" width="3" style="3" customWidth="1"/>
    <col min="10024" max="10024" width="2.28515625" style="3" customWidth="1"/>
    <col min="10025" max="10029" width="0" style="3" hidden="1" customWidth="1"/>
    <col min="10030" max="10030" width="13.28515625" style="3" customWidth="1"/>
    <col min="10031" max="10031" width="15.85546875" style="3" customWidth="1"/>
    <col min="10032" max="10235" width="9.140625" style="3"/>
    <col min="10236" max="10236" width="11.42578125" style="3" customWidth="1"/>
    <col min="10237" max="10237" width="3" style="3" customWidth="1"/>
    <col min="10238" max="10275" width="2.28515625" style="3" customWidth="1"/>
    <col min="10276" max="10276" width="1.42578125" style="3" customWidth="1"/>
    <col min="10277" max="10277" width="0.28515625" style="3" customWidth="1"/>
    <col min="10278" max="10279" width="3" style="3" customWidth="1"/>
    <col min="10280" max="10280" width="2.28515625" style="3" customWidth="1"/>
    <col min="10281" max="10285" width="0" style="3" hidden="1" customWidth="1"/>
    <col min="10286" max="10286" width="13.28515625" style="3" customWidth="1"/>
    <col min="10287" max="10287" width="15.85546875" style="3" customWidth="1"/>
    <col min="10288" max="10491" width="9.140625" style="3"/>
    <col min="10492" max="10492" width="11.42578125" style="3" customWidth="1"/>
    <col min="10493" max="10493" width="3" style="3" customWidth="1"/>
    <col min="10494" max="10531" width="2.28515625" style="3" customWidth="1"/>
    <col min="10532" max="10532" width="1.42578125" style="3" customWidth="1"/>
    <col min="10533" max="10533" width="0.28515625" style="3" customWidth="1"/>
    <col min="10534" max="10535" width="3" style="3" customWidth="1"/>
    <col min="10536" max="10536" width="2.28515625" style="3" customWidth="1"/>
    <col min="10537" max="10541" width="0" style="3" hidden="1" customWidth="1"/>
    <col min="10542" max="10542" width="13.28515625" style="3" customWidth="1"/>
    <col min="10543" max="10543" width="15.85546875" style="3" customWidth="1"/>
    <col min="10544" max="10747" width="9.140625" style="3"/>
    <col min="10748" max="10748" width="11.42578125" style="3" customWidth="1"/>
    <col min="10749" max="10749" width="3" style="3" customWidth="1"/>
    <col min="10750" max="10787" width="2.28515625" style="3" customWidth="1"/>
    <col min="10788" max="10788" width="1.42578125" style="3" customWidth="1"/>
    <col min="10789" max="10789" width="0.28515625" style="3" customWidth="1"/>
    <col min="10790" max="10791" width="3" style="3" customWidth="1"/>
    <col min="10792" max="10792" width="2.28515625" style="3" customWidth="1"/>
    <col min="10793" max="10797" width="0" style="3" hidden="1" customWidth="1"/>
    <col min="10798" max="10798" width="13.28515625" style="3" customWidth="1"/>
    <col min="10799" max="10799" width="15.85546875" style="3" customWidth="1"/>
    <col min="10800" max="11003" width="9.140625" style="3"/>
    <col min="11004" max="11004" width="11.42578125" style="3" customWidth="1"/>
    <col min="11005" max="11005" width="3" style="3" customWidth="1"/>
    <col min="11006" max="11043" width="2.28515625" style="3" customWidth="1"/>
    <col min="11044" max="11044" width="1.42578125" style="3" customWidth="1"/>
    <col min="11045" max="11045" width="0.28515625" style="3" customWidth="1"/>
    <col min="11046" max="11047" width="3" style="3" customWidth="1"/>
    <col min="11048" max="11048" width="2.28515625" style="3" customWidth="1"/>
    <col min="11049" max="11053" width="0" style="3" hidden="1" customWidth="1"/>
    <col min="11054" max="11054" width="13.28515625" style="3" customWidth="1"/>
    <col min="11055" max="11055" width="15.85546875" style="3" customWidth="1"/>
    <col min="11056" max="11259" width="9.140625" style="3"/>
    <col min="11260" max="11260" width="11.42578125" style="3" customWidth="1"/>
    <col min="11261" max="11261" width="3" style="3" customWidth="1"/>
    <col min="11262" max="11299" width="2.28515625" style="3" customWidth="1"/>
    <col min="11300" max="11300" width="1.42578125" style="3" customWidth="1"/>
    <col min="11301" max="11301" width="0.28515625" style="3" customWidth="1"/>
    <col min="11302" max="11303" width="3" style="3" customWidth="1"/>
    <col min="11304" max="11304" width="2.28515625" style="3" customWidth="1"/>
    <col min="11305" max="11309" width="0" style="3" hidden="1" customWidth="1"/>
    <col min="11310" max="11310" width="13.28515625" style="3" customWidth="1"/>
    <col min="11311" max="11311" width="15.85546875" style="3" customWidth="1"/>
    <col min="11312" max="11515" width="9.140625" style="3"/>
    <col min="11516" max="11516" width="11.42578125" style="3" customWidth="1"/>
    <col min="11517" max="11517" width="3" style="3" customWidth="1"/>
    <col min="11518" max="11555" width="2.28515625" style="3" customWidth="1"/>
    <col min="11556" max="11556" width="1.42578125" style="3" customWidth="1"/>
    <col min="11557" max="11557" width="0.28515625" style="3" customWidth="1"/>
    <col min="11558" max="11559" width="3" style="3" customWidth="1"/>
    <col min="11560" max="11560" width="2.28515625" style="3" customWidth="1"/>
    <col min="11561" max="11565" width="0" style="3" hidden="1" customWidth="1"/>
    <col min="11566" max="11566" width="13.28515625" style="3" customWidth="1"/>
    <col min="11567" max="11567" width="15.85546875" style="3" customWidth="1"/>
    <col min="11568" max="11771" width="9.140625" style="3"/>
    <col min="11772" max="11772" width="11.42578125" style="3" customWidth="1"/>
    <col min="11773" max="11773" width="3" style="3" customWidth="1"/>
    <col min="11774" max="11811" width="2.28515625" style="3" customWidth="1"/>
    <col min="11812" max="11812" width="1.42578125" style="3" customWidth="1"/>
    <col min="11813" max="11813" width="0.28515625" style="3" customWidth="1"/>
    <col min="11814" max="11815" width="3" style="3" customWidth="1"/>
    <col min="11816" max="11816" width="2.28515625" style="3" customWidth="1"/>
    <col min="11817" max="11821" width="0" style="3" hidden="1" customWidth="1"/>
    <col min="11822" max="11822" width="13.28515625" style="3" customWidth="1"/>
    <col min="11823" max="11823" width="15.85546875" style="3" customWidth="1"/>
    <col min="11824" max="12027" width="9.140625" style="3"/>
    <col min="12028" max="12028" width="11.42578125" style="3" customWidth="1"/>
    <col min="12029" max="12029" width="3" style="3" customWidth="1"/>
    <col min="12030" max="12067" width="2.28515625" style="3" customWidth="1"/>
    <col min="12068" max="12068" width="1.42578125" style="3" customWidth="1"/>
    <col min="12069" max="12069" width="0.28515625" style="3" customWidth="1"/>
    <col min="12070" max="12071" width="3" style="3" customWidth="1"/>
    <col min="12072" max="12072" width="2.28515625" style="3" customWidth="1"/>
    <col min="12073" max="12077" width="0" style="3" hidden="1" customWidth="1"/>
    <col min="12078" max="12078" width="13.28515625" style="3" customWidth="1"/>
    <col min="12079" max="12079" width="15.85546875" style="3" customWidth="1"/>
    <col min="12080" max="12283" width="9.140625" style="3"/>
    <col min="12284" max="12284" width="11.42578125" style="3" customWidth="1"/>
    <col min="12285" max="12285" width="3" style="3" customWidth="1"/>
    <col min="12286" max="12323" width="2.28515625" style="3" customWidth="1"/>
    <col min="12324" max="12324" width="1.42578125" style="3" customWidth="1"/>
    <col min="12325" max="12325" width="0.28515625" style="3" customWidth="1"/>
    <col min="12326" max="12327" width="3" style="3" customWidth="1"/>
    <col min="12328" max="12328" width="2.28515625" style="3" customWidth="1"/>
    <col min="12329" max="12333" width="0" style="3" hidden="1" customWidth="1"/>
    <col min="12334" max="12334" width="13.28515625" style="3" customWidth="1"/>
    <col min="12335" max="12335" width="15.85546875" style="3" customWidth="1"/>
    <col min="12336" max="12539" width="9.140625" style="3"/>
    <col min="12540" max="12540" width="11.42578125" style="3" customWidth="1"/>
    <col min="12541" max="12541" width="3" style="3" customWidth="1"/>
    <col min="12542" max="12579" width="2.28515625" style="3" customWidth="1"/>
    <col min="12580" max="12580" width="1.42578125" style="3" customWidth="1"/>
    <col min="12581" max="12581" width="0.28515625" style="3" customWidth="1"/>
    <col min="12582" max="12583" width="3" style="3" customWidth="1"/>
    <col min="12584" max="12584" width="2.28515625" style="3" customWidth="1"/>
    <col min="12585" max="12589" width="0" style="3" hidden="1" customWidth="1"/>
    <col min="12590" max="12590" width="13.28515625" style="3" customWidth="1"/>
    <col min="12591" max="12591" width="15.85546875" style="3" customWidth="1"/>
    <col min="12592" max="12795" width="9.140625" style="3"/>
    <col min="12796" max="12796" width="11.42578125" style="3" customWidth="1"/>
    <col min="12797" max="12797" width="3" style="3" customWidth="1"/>
    <col min="12798" max="12835" width="2.28515625" style="3" customWidth="1"/>
    <col min="12836" max="12836" width="1.42578125" style="3" customWidth="1"/>
    <col min="12837" max="12837" width="0.28515625" style="3" customWidth="1"/>
    <col min="12838" max="12839" width="3" style="3" customWidth="1"/>
    <col min="12840" max="12840" width="2.28515625" style="3" customWidth="1"/>
    <col min="12841" max="12845" width="0" style="3" hidden="1" customWidth="1"/>
    <col min="12846" max="12846" width="13.28515625" style="3" customWidth="1"/>
    <col min="12847" max="12847" width="15.85546875" style="3" customWidth="1"/>
    <col min="12848" max="13051" width="9.140625" style="3"/>
    <col min="13052" max="13052" width="11.42578125" style="3" customWidth="1"/>
    <col min="13053" max="13053" width="3" style="3" customWidth="1"/>
    <col min="13054" max="13091" width="2.28515625" style="3" customWidth="1"/>
    <col min="13092" max="13092" width="1.42578125" style="3" customWidth="1"/>
    <col min="13093" max="13093" width="0.28515625" style="3" customWidth="1"/>
    <col min="13094" max="13095" width="3" style="3" customWidth="1"/>
    <col min="13096" max="13096" width="2.28515625" style="3" customWidth="1"/>
    <col min="13097" max="13101" width="0" style="3" hidden="1" customWidth="1"/>
    <col min="13102" max="13102" width="13.28515625" style="3" customWidth="1"/>
    <col min="13103" max="13103" width="15.85546875" style="3" customWidth="1"/>
    <col min="13104" max="13307" width="9.140625" style="3"/>
    <col min="13308" max="13308" width="11.42578125" style="3" customWidth="1"/>
    <col min="13309" max="13309" width="3" style="3" customWidth="1"/>
    <col min="13310" max="13347" width="2.28515625" style="3" customWidth="1"/>
    <col min="13348" max="13348" width="1.42578125" style="3" customWidth="1"/>
    <col min="13349" max="13349" width="0.28515625" style="3" customWidth="1"/>
    <col min="13350" max="13351" width="3" style="3" customWidth="1"/>
    <col min="13352" max="13352" width="2.28515625" style="3" customWidth="1"/>
    <col min="13353" max="13357" width="0" style="3" hidden="1" customWidth="1"/>
    <col min="13358" max="13358" width="13.28515625" style="3" customWidth="1"/>
    <col min="13359" max="13359" width="15.85546875" style="3" customWidth="1"/>
    <col min="13360" max="13563" width="9.140625" style="3"/>
    <col min="13564" max="13564" width="11.42578125" style="3" customWidth="1"/>
    <col min="13565" max="13565" width="3" style="3" customWidth="1"/>
    <col min="13566" max="13603" width="2.28515625" style="3" customWidth="1"/>
    <col min="13604" max="13604" width="1.42578125" style="3" customWidth="1"/>
    <col min="13605" max="13605" width="0.28515625" style="3" customWidth="1"/>
    <col min="13606" max="13607" width="3" style="3" customWidth="1"/>
    <col min="13608" max="13608" width="2.28515625" style="3" customWidth="1"/>
    <col min="13609" max="13613" width="0" style="3" hidden="1" customWidth="1"/>
    <col min="13614" max="13614" width="13.28515625" style="3" customWidth="1"/>
    <col min="13615" max="13615" width="15.85546875" style="3" customWidth="1"/>
    <col min="13616" max="13819" width="9.140625" style="3"/>
    <col min="13820" max="13820" width="11.42578125" style="3" customWidth="1"/>
    <col min="13821" max="13821" width="3" style="3" customWidth="1"/>
    <col min="13822" max="13859" width="2.28515625" style="3" customWidth="1"/>
    <col min="13860" max="13860" width="1.42578125" style="3" customWidth="1"/>
    <col min="13861" max="13861" width="0.28515625" style="3" customWidth="1"/>
    <col min="13862" max="13863" width="3" style="3" customWidth="1"/>
    <col min="13864" max="13864" width="2.28515625" style="3" customWidth="1"/>
    <col min="13865" max="13869" width="0" style="3" hidden="1" customWidth="1"/>
    <col min="13870" max="13870" width="13.28515625" style="3" customWidth="1"/>
    <col min="13871" max="13871" width="15.85546875" style="3" customWidth="1"/>
    <col min="13872" max="14075" width="9.140625" style="3"/>
    <col min="14076" max="14076" width="11.42578125" style="3" customWidth="1"/>
    <col min="14077" max="14077" width="3" style="3" customWidth="1"/>
    <col min="14078" max="14115" width="2.28515625" style="3" customWidth="1"/>
    <col min="14116" max="14116" width="1.42578125" style="3" customWidth="1"/>
    <col min="14117" max="14117" width="0.28515625" style="3" customWidth="1"/>
    <col min="14118" max="14119" width="3" style="3" customWidth="1"/>
    <col min="14120" max="14120" width="2.28515625" style="3" customWidth="1"/>
    <col min="14121" max="14125" width="0" style="3" hidden="1" customWidth="1"/>
    <col min="14126" max="14126" width="13.28515625" style="3" customWidth="1"/>
    <col min="14127" max="14127" width="15.85546875" style="3" customWidth="1"/>
    <col min="14128" max="14331" width="9.140625" style="3"/>
    <col min="14332" max="14332" width="11.42578125" style="3" customWidth="1"/>
    <col min="14333" max="14333" width="3" style="3" customWidth="1"/>
    <col min="14334" max="14371" width="2.28515625" style="3" customWidth="1"/>
    <col min="14372" max="14372" width="1.42578125" style="3" customWidth="1"/>
    <col min="14373" max="14373" width="0.28515625" style="3" customWidth="1"/>
    <col min="14374" max="14375" width="3" style="3" customWidth="1"/>
    <col min="14376" max="14376" width="2.28515625" style="3" customWidth="1"/>
    <col min="14377" max="14381" width="0" style="3" hidden="1" customWidth="1"/>
    <col min="14382" max="14382" width="13.28515625" style="3" customWidth="1"/>
    <col min="14383" max="14383" width="15.85546875" style="3" customWidth="1"/>
    <col min="14384" max="14587" width="9.140625" style="3"/>
    <col min="14588" max="14588" width="11.42578125" style="3" customWidth="1"/>
    <col min="14589" max="14589" width="3" style="3" customWidth="1"/>
    <col min="14590" max="14627" width="2.28515625" style="3" customWidth="1"/>
    <col min="14628" max="14628" width="1.42578125" style="3" customWidth="1"/>
    <col min="14629" max="14629" width="0.28515625" style="3" customWidth="1"/>
    <col min="14630" max="14631" width="3" style="3" customWidth="1"/>
    <col min="14632" max="14632" width="2.28515625" style="3" customWidth="1"/>
    <col min="14633" max="14637" width="0" style="3" hidden="1" customWidth="1"/>
    <col min="14638" max="14638" width="13.28515625" style="3" customWidth="1"/>
    <col min="14639" max="14639" width="15.85546875" style="3" customWidth="1"/>
    <col min="14640" max="14843" width="9.140625" style="3"/>
    <col min="14844" max="14844" width="11.42578125" style="3" customWidth="1"/>
    <col min="14845" max="14845" width="3" style="3" customWidth="1"/>
    <col min="14846" max="14883" width="2.28515625" style="3" customWidth="1"/>
    <col min="14884" max="14884" width="1.42578125" style="3" customWidth="1"/>
    <col min="14885" max="14885" width="0.28515625" style="3" customWidth="1"/>
    <col min="14886" max="14887" width="3" style="3" customWidth="1"/>
    <col min="14888" max="14888" width="2.28515625" style="3" customWidth="1"/>
    <col min="14889" max="14893" width="0" style="3" hidden="1" customWidth="1"/>
    <col min="14894" max="14894" width="13.28515625" style="3" customWidth="1"/>
    <col min="14895" max="14895" width="15.85546875" style="3" customWidth="1"/>
    <col min="14896" max="15099" width="9.140625" style="3"/>
    <col min="15100" max="15100" width="11.42578125" style="3" customWidth="1"/>
    <col min="15101" max="15101" width="3" style="3" customWidth="1"/>
    <col min="15102" max="15139" width="2.28515625" style="3" customWidth="1"/>
    <col min="15140" max="15140" width="1.42578125" style="3" customWidth="1"/>
    <col min="15141" max="15141" width="0.28515625" style="3" customWidth="1"/>
    <col min="15142" max="15143" width="3" style="3" customWidth="1"/>
    <col min="15144" max="15144" width="2.28515625" style="3" customWidth="1"/>
    <col min="15145" max="15149" width="0" style="3" hidden="1" customWidth="1"/>
    <col min="15150" max="15150" width="13.28515625" style="3" customWidth="1"/>
    <col min="15151" max="15151" width="15.85546875" style="3" customWidth="1"/>
    <col min="15152" max="15355" width="9.140625" style="3"/>
    <col min="15356" max="15356" width="11.42578125" style="3" customWidth="1"/>
    <col min="15357" max="15357" width="3" style="3" customWidth="1"/>
    <col min="15358" max="15395" width="2.28515625" style="3" customWidth="1"/>
    <col min="15396" max="15396" width="1.42578125" style="3" customWidth="1"/>
    <col min="15397" max="15397" width="0.28515625" style="3" customWidth="1"/>
    <col min="15398" max="15399" width="3" style="3" customWidth="1"/>
    <col min="15400" max="15400" width="2.28515625" style="3" customWidth="1"/>
    <col min="15401" max="15405" width="0" style="3" hidden="1" customWidth="1"/>
    <col min="15406" max="15406" width="13.28515625" style="3" customWidth="1"/>
    <col min="15407" max="15407" width="15.85546875" style="3" customWidth="1"/>
    <col min="15408" max="15611" width="9.140625" style="3"/>
    <col min="15612" max="15612" width="11.42578125" style="3" customWidth="1"/>
    <col min="15613" max="15613" width="3" style="3" customWidth="1"/>
    <col min="15614" max="15651" width="2.28515625" style="3" customWidth="1"/>
    <col min="15652" max="15652" width="1.42578125" style="3" customWidth="1"/>
    <col min="15653" max="15653" width="0.28515625" style="3" customWidth="1"/>
    <col min="15654" max="15655" width="3" style="3" customWidth="1"/>
    <col min="15656" max="15656" width="2.28515625" style="3" customWidth="1"/>
    <col min="15657" max="15661" width="0" style="3" hidden="1" customWidth="1"/>
    <col min="15662" max="15662" width="13.28515625" style="3" customWidth="1"/>
    <col min="15663" max="15663" width="15.85546875" style="3" customWidth="1"/>
    <col min="15664" max="15867" width="9.140625" style="3"/>
    <col min="15868" max="15868" width="11.42578125" style="3" customWidth="1"/>
    <col min="15869" max="15869" width="3" style="3" customWidth="1"/>
    <col min="15870" max="15907" width="2.28515625" style="3" customWidth="1"/>
    <col min="15908" max="15908" width="1.42578125" style="3" customWidth="1"/>
    <col min="15909" max="15909" width="0.28515625" style="3" customWidth="1"/>
    <col min="15910" max="15911" width="3" style="3" customWidth="1"/>
    <col min="15912" max="15912" width="2.28515625" style="3" customWidth="1"/>
    <col min="15913" max="15917" width="0" style="3" hidden="1" customWidth="1"/>
    <col min="15918" max="15918" width="13.28515625" style="3" customWidth="1"/>
    <col min="15919" max="15919" width="15.85546875" style="3" customWidth="1"/>
    <col min="15920" max="16123" width="9.140625" style="3"/>
    <col min="16124" max="16124" width="11.42578125" style="3" customWidth="1"/>
    <col min="16125" max="16125" width="3" style="3" customWidth="1"/>
    <col min="16126" max="16163" width="2.28515625" style="3" customWidth="1"/>
    <col min="16164" max="16164" width="1.42578125" style="3" customWidth="1"/>
    <col min="16165" max="16165" width="0.28515625" style="3" customWidth="1"/>
    <col min="16166" max="16167" width="3" style="3" customWidth="1"/>
    <col min="16168" max="16168" width="2.28515625" style="3" customWidth="1"/>
    <col min="16169" max="16173" width="0" style="3" hidden="1" customWidth="1"/>
    <col min="16174" max="16174" width="13.28515625" style="3" customWidth="1"/>
    <col min="16175" max="16175" width="15.85546875" style="3" customWidth="1"/>
    <col min="16176" max="16384" width="9.140625" style="3"/>
  </cols>
  <sheetData>
    <row r="1" spans="1:79" ht="17.25" thickTop="1" thickBot="1" x14ac:dyDescent="0.3">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1"/>
      <c r="AP1" s="1"/>
      <c r="AQ1" s="2"/>
      <c r="AR1" s="2"/>
      <c r="AS1" s="2"/>
      <c r="AT1" s="5" t="s">
        <v>60</v>
      </c>
      <c r="AU1" s="2"/>
      <c r="AV1" s="2"/>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row>
    <row r="2" spans="1:79" ht="16.5" thickTop="1" x14ac:dyDescent="0.25">
      <c r="A2" s="148" t="s">
        <v>337</v>
      </c>
      <c r="B2" s="148"/>
      <c r="C2" s="148"/>
      <c r="D2" s="148"/>
      <c r="E2" s="148"/>
      <c r="F2" s="148"/>
      <c r="G2" s="148"/>
      <c r="H2" s="148"/>
      <c r="I2" s="148"/>
      <c r="J2" s="148"/>
      <c r="K2" s="148"/>
      <c r="L2" s="148"/>
      <c r="M2" s="148"/>
      <c r="N2" s="148"/>
      <c r="O2" s="148"/>
      <c r="P2" s="2"/>
      <c r="Q2" s="144" t="s">
        <v>0</v>
      </c>
      <c r="R2" s="144"/>
      <c r="S2" s="144"/>
      <c r="T2" s="144"/>
      <c r="U2" s="144"/>
      <c r="V2" s="144"/>
      <c r="W2" s="144"/>
      <c r="X2" s="144"/>
      <c r="Y2" s="144"/>
      <c r="Z2" s="144"/>
      <c r="AA2" s="144"/>
      <c r="AB2" s="144"/>
      <c r="AC2" s="144"/>
      <c r="AD2" s="144"/>
      <c r="AE2" s="144"/>
      <c r="AF2" s="144"/>
      <c r="AG2" s="144"/>
      <c r="AH2" s="144"/>
      <c r="AI2" s="144"/>
      <c r="AJ2" s="144"/>
      <c r="AK2" s="144"/>
      <c r="AL2" s="144"/>
      <c r="AM2" s="144"/>
      <c r="AN2" s="117"/>
      <c r="AO2" s="1"/>
      <c r="AP2" s="1"/>
      <c r="AQ2" s="2"/>
      <c r="AR2" s="2"/>
      <c r="AS2" s="2"/>
      <c r="AT2" s="150"/>
      <c r="AU2" s="150"/>
      <c r="AV2" s="2"/>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row>
    <row r="3" spans="1:79" x14ac:dyDescent="0.25">
      <c r="A3" s="89" t="s">
        <v>336</v>
      </c>
      <c r="B3" s="89"/>
      <c r="C3" s="89"/>
      <c r="D3" s="89"/>
      <c r="E3" s="89"/>
      <c r="F3" s="89"/>
      <c r="G3" s="89"/>
      <c r="H3" s="89"/>
      <c r="I3" s="89"/>
      <c r="J3" s="89"/>
      <c r="K3" s="89"/>
      <c r="L3" s="89"/>
      <c r="M3" s="89"/>
      <c r="N3" s="89"/>
      <c r="O3" s="2"/>
      <c r="P3" s="2"/>
      <c r="Q3" s="144" t="s">
        <v>1</v>
      </c>
      <c r="R3" s="144"/>
      <c r="S3" s="144"/>
      <c r="T3" s="144"/>
      <c r="U3" s="144"/>
      <c r="V3" s="144"/>
      <c r="W3" s="144"/>
      <c r="X3" s="144"/>
      <c r="Y3" s="144"/>
      <c r="Z3" s="144"/>
      <c r="AA3" s="144"/>
      <c r="AB3" s="144"/>
      <c r="AC3" s="144"/>
      <c r="AD3" s="144"/>
      <c r="AE3" s="144"/>
      <c r="AF3" s="144"/>
      <c r="AG3" s="144"/>
      <c r="AH3" s="144"/>
      <c r="AI3" s="144"/>
      <c r="AJ3" s="144"/>
      <c r="AK3" s="144"/>
      <c r="AL3" s="144"/>
      <c r="AM3" s="144"/>
      <c r="AN3" s="117"/>
      <c r="AO3" s="1"/>
      <c r="AP3" s="1"/>
      <c r="AQ3" s="2"/>
      <c r="AR3" s="2"/>
      <c r="AS3" s="2"/>
      <c r="AT3" s="6"/>
      <c r="AU3" s="2"/>
      <c r="AV3" s="2"/>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row>
    <row r="4" spans="1:79" s="1" customFormat="1" x14ac:dyDescent="0.25">
      <c r="A4" s="116"/>
      <c r="B4" s="116"/>
      <c r="C4" s="116"/>
      <c r="D4" s="116"/>
      <c r="E4" s="116"/>
      <c r="F4" s="116"/>
      <c r="G4" s="116"/>
      <c r="H4" s="116"/>
      <c r="I4" s="116"/>
      <c r="J4" s="116"/>
      <c r="K4" s="116"/>
      <c r="L4" s="116"/>
      <c r="M4" s="116"/>
      <c r="N4" s="116"/>
      <c r="O4" s="2"/>
      <c r="P4" s="2"/>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Q4" s="2"/>
      <c r="AR4" s="2"/>
      <c r="AS4" s="2"/>
      <c r="AT4" s="6"/>
      <c r="AU4" s="2"/>
      <c r="AV4" s="2"/>
    </row>
    <row r="5" spans="1:79" x14ac:dyDescent="0.25">
      <c r="A5" s="142" t="str">
        <f>"Số: "&amp;VLOOKUP($AT$1,vnv,1,0)&amp;"/CCAT2015"</f>
        <v>Số: 01/CCAT2015</v>
      </c>
      <c r="B5" s="142"/>
      <c r="C5" s="142"/>
      <c r="D5" s="142"/>
      <c r="E5" s="142"/>
      <c r="F5" s="142"/>
      <c r="G5" s="142"/>
      <c r="H5" s="142"/>
      <c r="I5" s="142"/>
      <c r="J5" s="142"/>
      <c r="K5" s="142"/>
      <c r="L5" s="142"/>
      <c r="M5" s="142"/>
      <c r="N5" s="142"/>
      <c r="O5" s="2"/>
      <c r="P5" s="2"/>
      <c r="Q5" s="2"/>
      <c r="R5" s="7"/>
      <c r="S5" s="2"/>
      <c r="T5" s="2"/>
      <c r="U5" s="2"/>
      <c r="V5" s="2"/>
      <c r="W5" s="54" t="str">
        <f>"Đông Anh"&amp;", "&amp;VLOOKUP($AT$1,DMNV!$A$5:$S$45,19,0)</f>
        <v>Đông Anh, Ngày 02 tháng 01 năm 2015</v>
      </c>
      <c r="X5" s="53"/>
      <c r="Y5" s="9"/>
      <c r="Z5" s="2"/>
      <c r="AA5" s="8"/>
      <c r="AB5" s="2"/>
      <c r="AC5" s="8"/>
      <c r="AD5" s="8"/>
      <c r="AE5" s="8"/>
      <c r="AF5" s="8"/>
      <c r="AG5" s="8"/>
      <c r="AH5" s="8"/>
      <c r="AI5" s="8"/>
      <c r="AJ5" s="8"/>
      <c r="AK5" s="8"/>
      <c r="AL5" s="8"/>
      <c r="AM5" s="8"/>
      <c r="AN5" s="8"/>
      <c r="AO5" s="1"/>
      <c r="AP5" s="1"/>
      <c r="AQ5" s="2"/>
      <c r="AR5" s="2"/>
      <c r="AS5" s="2"/>
      <c r="AT5" s="6"/>
      <c r="AU5" s="10"/>
      <c r="AV5" s="2"/>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row>
    <row r="6" spans="1:79" x14ac:dyDescent="0.25">
      <c r="A6" s="117"/>
      <c r="B6" s="117"/>
      <c r="C6" s="117"/>
      <c r="D6" s="117"/>
      <c r="E6" s="117"/>
      <c r="F6" s="117"/>
      <c r="G6" s="117"/>
      <c r="H6" s="117"/>
      <c r="I6" s="117"/>
      <c r="J6" s="117"/>
      <c r="K6" s="117"/>
      <c r="L6" s="117"/>
      <c r="M6" s="117"/>
      <c r="N6" s="117"/>
      <c r="O6" s="2"/>
      <c r="P6" s="2"/>
      <c r="Q6" s="2"/>
      <c r="R6" s="7"/>
      <c r="S6" s="2"/>
      <c r="T6" s="2"/>
      <c r="U6" s="2"/>
      <c r="V6" s="2"/>
      <c r="W6" s="8"/>
      <c r="X6" s="9"/>
      <c r="Y6" s="9"/>
      <c r="Z6" s="2"/>
      <c r="AA6" s="8"/>
      <c r="AB6" s="2"/>
      <c r="AC6" s="8"/>
      <c r="AD6" s="8"/>
      <c r="AE6" s="8"/>
      <c r="AF6" s="8"/>
      <c r="AG6" s="8"/>
      <c r="AH6" s="8"/>
      <c r="AI6" s="8"/>
      <c r="AJ6" s="8"/>
      <c r="AK6" s="8"/>
      <c r="AL6" s="8"/>
      <c r="AM6" s="8"/>
      <c r="AN6" s="8"/>
      <c r="AO6" s="1"/>
      <c r="AP6" s="1"/>
      <c r="AQ6" s="2"/>
      <c r="AR6" s="2"/>
      <c r="AS6" s="2"/>
      <c r="AT6" s="6"/>
      <c r="AU6" s="139" t="s">
        <v>338</v>
      </c>
      <c r="AV6" s="2"/>
      <c r="AW6" s="1"/>
      <c r="AX6" s="1"/>
      <c r="AY6" s="1"/>
      <c r="AZ6" s="1"/>
      <c r="BA6" s="139" t="s">
        <v>338</v>
      </c>
      <c r="BB6" s="1"/>
      <c r="BC6" s="1"/>
      <c r="BD6" s="1"/>
      <c r="BE6" s="1"/>
      <c r="BF6" s="1"/>
      <c r="BG6" s="1"/>
      <c r="BH6" s="1"/>
      <c r="BI6" s="1"/>
      <c r="BJ6" s="1"/>
      <c r="BK6" s="1"/>
      <c r="BL6" s="1"/>
      <c r="BM6" s="1"/>
      <c r="BN6" s="1"/>
      <c r="BO6" s="1"/>
      <c r="BP6" s="1"/>
      <c r="BQ6" s="1"/>
      <c r="BR6" s="1"/>
      <c r="BS6" s="1"/>
      <c r="BT6" s="1"/>
      <c r="BU6" s="1"/>
      <c r="BV6" s="1"/>
      <c r="BW6" s="1"/>
      <c r="BX6" s="1"/>
      <c r="BY6" s="1"/>
      <c r="BZ6" s="1"/>
      <c r="CA6" s="1"/>
    </row>
    <row r="7" spans="1:79" ht="20.25" x14ac:dyDescent="0.3">
      <c r="A7" s="149" t="s">
        <v>362</v>
      </c>
      <c r="B7" s="149"/>
      <c r="C7" s="149"/>
      <c r="D7" s="149"/>
      <c r="E7" s="149"/>
      <c r="F7" s="149"/>
      <c r="G7" s="149"/>
      <c r="H7" s="149"/>
      <c r="I7" s="149"/>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
      <c r="AP7" s="1"/>
      <c r="AQ7" s="2"/>
      <c r="AR7" s="2"/>
      <c r="AS7" s="2"/>
      <c r="AT7" s="6"/>
      <c r="AU7" s="139" t="s">
        <v>338</v>
      </c>
      <c r="AV7" s="2"/>
      <c r="AW7" s="1"/>
      <c r="AX7" s="139" t="s">
        <v>338</v>
      </c>
      <c r="AY7" s="1"/>
      <c r="AZ7" s="1"/>
      <c r="BA7" s="139" t="s">
        <v>338</v>
      </c>
      <c r="BB7" s="1"/>
      <c r="BC7" s="1"/>
      <c r="BD7" s="1"/>
      <c r="BE7" s="1"/>
      <c r="BF7" s="1"/>
      <c r="BG7" s="1"/>
      <c r="BH7" s="1"/>
      <c r="BI7" s="1"/>
      <c r="BJ7" s="1"/>
      <c r="BK7" s="1"/>
      <c r="BL7" s="1"/>
      <c r="BM7" s="1"/>
      <c r="BN7" s="1"/>
      <c r="BO7" s="1"/>
      <c r="BP7" s="1"/>
      <c r="BQ7" s="1"/>
      <c r="BR7" s="1"/>
      <c r="BS7" s="1"/>
      <c r="BT7" s="1"/>
      <c r="BU7" s="1"/>
      <c r="BV7" s="1"/>
      <c r="BW7" s="1"/>
      <c r="BX7" s="1"/>
      <c r="BY7" s="1"/>
      <c r="BZ7" s="1"/>
      <c r="CA7" s="1"/>
    </row>
    <row r="8" spans="1:79" x14ac:dyDescent="0.25">
      <c r="A8" s="145" t="str">
        <f>"(Ban hành kèm theo Hợp đồng lao động số: "&amp;VLOOKUP($AT$1,vnv,24,0)&amp;" ký ngày "&amp;VLOOKUP($AT$1,vnv,18,0)&amp;")"</f>
        <v>(Ban hành kèm theo Hợp đồng lao động số: 01/HĐLĐ2015 ký ngày 02/01/2015)</v>
      </c>
      <c r="B8" s="145"/>
      <c r="C8" s="145"/>
      <c r="D8" s="145"/>
      <c r="E8" s="145"/>
      <c r="F8" s="145"/>
      <c r="G8" s="145"/>
      <c r="H8" s="145"/>
      <c r="I8" s="145"/>
      <c r="J8" s="145"/>
      <c r="K8" s="145"/>
      <c r="L8" s="145"/>
      <c r="M8" s="145"/>
      <c r="N8" s="145"/>
      <c r="O8" s="145"/>
      <c r="P8" s="145"/>
      <c r="Q8" s="145"/>
      <c r="R8" s="145"/>
      <c r="S8" s="145"/>
      <c r="T8" s="145"/>
      <c r="U8" s="145"/>
      <c r="V8" s="145"/>
      <c r="W8" s="145"/>
      <c r="X8" s="145"/>
      <c r="Y8" s="145"/>
      <c r="Z8" s="145"/>
      <c r="AA8" s="145"/>
      <c r="AB8" s="145"/>
      <c r="AC8" s="145"/>
      <c r="AD8" s="145"/>
      <c r="AE8" s="145"/>
      <c r="AF8" s="145"/>
      <c r="AG8" s="145"/>
      <c r="AH8" s="145"/>
      <c r="AI8" s="145"/>
      <c r="AJ8" s="145"/>
      <c r="AK8" s="145"/>
      <c r="AL8" s="145"/>
      <c r="AM8" s="145"/>
      <c r="AN8" s="145"/>
      <c r="AO8" s="1"/>
      <c r="AP8" s="1"/>
      <c r="AQ8" s="2"/>
      <c r="AR8" s="2"/>
      <c r="AS8" s="2"/>
      <c r="AT8" s="2"/>
      <c r="AU8" s="139" t="s">
        <v>338</v>
      </c>
      <c r="AV8" s="2"/>
      <c r="AW8" s="1"/>
      <c r="AX8" s="139" t="s">
        <v>338</v>
      </c>
      <c r="AY8" s="1"/>
      <c r="AZ8" s="1"/>
      <c r="BA8" s="139" t="s">
        <v>338</v>
      </c>
      <c r="BB8" s="1"/>
      <c r="BC8" s="1"/>
      <c r="BD8" s="1"/>
      <c r="BE8" s="1"/>
      <c r="BF8" s="1"/>
      <c r="BG8" s="1"/>
      <c r="BH8" s="1"/>
      <c r="BI8" s="1"/>
      <c r="BJ8" s="1"/>
      <c r="BK8" s="1"/>
      <c r="BL8" s="1"/>
      <c r="BM8" s="1"/>
      <c r="BN8" s="1"/>
      <c r="BO8" s="1"/>
      <c r="BP8" s="1"/>
      <c r="BQ8" s="1"/>
      <c r="BR8" s="1"/>
      <c r="BS8" s="1"/>
      <c r="BT8" s="1"/>
      <c r="BU8" s="1"/>
      <c r="BV8" s="1"/>
      <c r="BW8" s="1"/>
      <c r="BX8" s="1"/>
      <c r="BY8" s="1"/>
      <c r="BZ8" s="1"/>
      <c r="CA8" s="1"/>
    </row>
    <row r="9" spans="1:79" ht="9" customHeight="1" x14ac:dyDescent="0.25">
      <c r="A9" s="118"/>
      <c r="B9" s="118"/>
      <c r="C9" s="118"/>
      <c r="D9" s="118"/>
      <c r="E9" s="118"/>
      <c r="F9" s="118"/>
      <c r="G9" s="118"/>
      <c r="H9" s="118"/>
      <c r="I9" s="118"/>
      <c r="J9" s="118"/>
      <c r="K9" s="118"/>
      <c r="L9" s="118"/>
      <c r="M9" s="118"/>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8"/>
      <c r="AM9" s="118"/>
      <c r="AN9" s="118"/>
      <c r="AO9" s="1"/>
      <c r="AP9" s="1"/>
      <c r="AQ9" s="2"/>
      <c r="AR9" s="2"/>
      <c r="AS9" s="2"/>
      <c r="AT9" s="2"/>
      <c r="AU9" s="2"/>
      <c r="AV9" s="2"/>
      <c r="AW9" s="1"/>
      <c r="AX9" s="139" t="s">
        <v>338</v>
      </c>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row>
    <row r="10" spans="1:79" x14ac:dyDescent="0.25">
      <c r="A10" s="118"/>
      <c r="B10" s="118"/>
      <c r="C10" s="7" t="str">
        <f>"Tên tôi là: "&amp;VLOOKUP($AT$1,vnv,2,0)</f>
        <v>Tên tôi là: Bùi Văn Thương</v>
      </c>
      <c r="D10" s="7"/>
      <c r="E10" s="118"/>
      <c r="F10" s="118"/>
      <c r="G10" s="118"/>
      <c r="H10" s="118"/>
      <c r="I10" s="118"/>
      <c r="J10" s="118"/>
      <c r="K10" s="118"/>
      <c r="L10" s="118"/>
      <c r="M10" s="118"/>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c r="AN10" s="118"/>
      <c r="AO10" s="1"/>
      <c r="AP10" s="1"/>
      <c r="AQ10" s="2"/>
      <c r="AR10" s="2"/>
      <c r="AS10" s="2"/>
      <c r="AT10" s="2"/>
      <c r="AU10" s="139" t="s">
        <v>338</v>
      </c>
      <c r="AV10" s="2"/>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row>
    <row r="11" spans="1:79" x14ac:dyDescent="0.25">
      <c r="A11" s="118"/>
      <c r="B11" s="118"/>
      <c r="C11" s="7" t="str">
        <f>"Bộ phận: "&amp;VLOOKUP($AT$1,vnv,15,0)</f>
        <v>Bộ phận: Văn phòng</v>
      </c>
      <c r="D11" s="7"/>
      <c r="E11" s="118"/>
      <c r="F11" s="118"/>
      <c r="G11" s="118"/>
      <c r="H11" s="118"/>
      <c r="I11" s="118"/>
      <c r="J11" s="118"/>
      <c r="K11" s="118"/>
      <c r="L11" s="118"/>
      <c r="M11" s="118"/>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8"/>
      <c r="AN11" s="118"/>
      <c r="AO11" s="1"/>
      <c r="AP11" s="1"/>
      <c r="AQ11" s="2"/>
      <c r="AR11" s="2"/>
      <c r="AS11" s="2"/>
      <c r="AT11" s="2"/>
      <c r="AU11" s="139" t="s">
        <v>338</v>
      </c>
      <c r="AV11" s="2"/>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row>
    <row r="12" spans="1:79" x14ac:dyDescent="0.25">
      <c r="A12" s="118"/>
      <c r="B12" s="118"/>
      <c r="C12" s="7" t="str">
        <f>"Chức danh: "&amp;VLOOKUP($AT$1,vnv,16,0)</f>
        <v>Chức danh: Chủ tịch HĐQT</v>
      </c>
      <c r="D12" s="7"/>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118"/>
      <c r="AH12" s="118"/>
      <c r="AI12" s="118"/>
      <c r="AJ12" s="118"/>
      <c r="AK12" s="118"/>
      <c r="AL12" s="118"/>
      <c r="AM12" s="118"/>
      <c r="AN12" s="118"/>
      <c r="AO12" s="1"/>
      <c r="AP12" s="1"/>
      <c r="AQ12" s="2"/>
      <c r="AR12" s="2"/>
      <c r="AS12" s="2"/>
      <c r="AT12" s="2"/>
      <c r="AU12" s="139" t="s">
        <v>338</v>
      </c>
      <c r="AV12" s="2"/>
      <c r="AW12" s="139" t="s">
        <v>338</v>
      </c>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row>
    <row r="13" spans="1:79" s="125" customFormat="1" ht="7.5" customHeight="1" x14ac:dyDescent="0.25">
      <c r="A13" s="23"/>
      <c r="B13" s="23"/>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124"/>
      <c r="AP13" s="124"/>
      <c r="AQ13" s="23"/>
      <c r="AR13" s="23"/>
      <c r="AS13" s="23"/>
      <c r="AT13" s="23"/>
      <c r="AU13" s="23"/>
      <c r="AV13" s="23"/>
      <c r="AW13" s="139" t="s">
        <v>338</v>
      </c>
      <c r="AX13" s="124"/>
      <c r="AY13" s="124"/>
      <c r="AZ13" s="124"/>
      <c r="BA13" s="124"/>
      <c r="BB13" s="124"/>
      <c r="BC13" s="124"/>
      <c r="BD13" s="124"/>
      <c r="BE13" s="124"/>
      <c r="BF13" s="124"/>
      <c r="BG13" s="124"/>
      <c r="BH13" s="124"/>
      <c r="BI13" s="124"/>
      <c r="BJ13" s="124"/>
      <c r="BK13" s="124"/>
      <c r="BL13" s="124"/>
      <c r="BM13" s="124"/>
      <c r="BN13" s="124"/>
      <c r="BO13" s="124"/>
      <c r="BP13" s="124"/>
      <c r="BQ13" s="124"/>
      <c r="BR13" s="124"/>
      <c r="BS13" s="124"/>
      <c r="BT13" s="124"/>
      <c r="BU13" s="124"/>
      <c r="BV13" s="124"/>
      <c r="BW13" s="124"/>
      <c r="BX13" s="124"/>
      <c r="BY13" s="124"/>
      <c r="BZ13" s="124"/>
      <c r="CA13" s="124"/>
    </row>
    <row r="14" spans="1:79" s="125" customFormat="1" x14ac:dyDescent="0.25">
      <c r="A14" s="23"/>
      <c r="B14" s="23"/>
      <c r="C14" s="23" t="s">
        <v>363</v>
      </c>
      <c r="D14" s="23"/>
      <c r="E14" s="23"/>
      <c r="F14" s="23"/>
      <c r="G14" s="23"/>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124"/>
      <c r="AP14" s="124"/>
      <c r="AQ14" s="23"/>
      <c r="AR14" s="23"/>
      <c r="AS14" s="23"/>
      <c r="AT14" s="23"/>
      <c r="AU14" s="139" t="s">
        <v>338</v>
      </c>
      <c r="AV14" s="23"/>
      <c r="AW14" s="139" t="s">
        <v>338</v>
      </c>
      <c r="AX14" s="124"/>
      <c r="AY14" s="124"/>
      <c r="AZ14" s="124"/>
      <c r="BA14" s="124"/>
      <c r="BB14" s="124"/>
      <c r="BC14" s="124"/>
      <c r="BD14" s="124"/>
      <c r="BE14" s="124"/>
      <c r="BF14" s="124"/>
      <c r="BG14" s="124"/>
      <c r="BH14" s="124"/>
      <c r="BI14" s="124"/>
      <c r="BJ14" s="124"/>
      <c r="BK14" s="124"/>
      <c r="BL14" s="124"/>
      <c r="BM14" s="124"/>
      <c r="BN14" s="124"/>
      <c r="BO14" s="124"/>
      <c r="BP14" s="124"/>
      <c r="BQ14" s="124"/>
      <c r="BR14" s="124"/>
      <c r="BS14" s="124"/>
      <c r="BT14" s="124"/>
      <c r="BU14" s="124"/>
      <c r="BV14" s="124"/>
      <c r="BW14" s="124"/>
      <c r="BX14" s="124"/>
      <c r="BY14" s="124"/>
      <c r="BZ14" s="124"/>
      <c r="CA14" s="124"/>
    </row>
    <row r="15" spans="1:79" s="125" customFormat="1" x14ac:dyDescent="0.25">
      <c r="A15" s="23" t="s">
        <v>364</v>
      </c>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124"/>
      <c r="AP15" s="124"/>
      <c r="AQ15" s="23"/>
      <c r="AR15" s="23"/>
      <c r="AS15" s="23"/>
      <c r="AT15" s="23"/>
      <c r="AU15" s="139" t="s">
        <v>338</v>
      </c>
      <c r="AV15" s="23"/>
      <c r="AW15" s="124"/>
      <c r="AX15" s="124"/>
      <c r="AY15" s="124"/>
      <c r="AZ15" s="124"/>
      <c r="BA15" s="124"/>
      <c r="BB15" s="139" t="s">
        <v>338</v>
      </c>
      <c r="BC15" s="124"/>
      <c r="BD15" s="124"/>
      <c r="BE15" s="124"/>
      <c r="BF15" s="124"/>
      <c r="BG15" s="124"/>
      <c r="BH15" s="124"/>
      <c r="BI15" s="124"/>
      <c r="BJ15" s="124"/>
      <c r="BK15" s="124"/>
      <c r="BL15" s="124"/>
      <c r="BM15" s="124"/>
      <c r="BN15" s="124"/>
      <c r="BO15" s="124"/>
      <c r="BP15" s="124"/>
      <c r="BQ15" s="124"/>
      <c r="BR15" s="124"/>
      <c r="BS15" s="124"/>
      <c r="BT15" s="124"/>
      <c r="BU15" s="124"/>
      <c r="BV15" s="124"/>
      <c r="BW15" s="124"/>
      <c r="BX15" s="124"/>
      <c r="BY15" s="124"/>
      <c r="BZ15" s="124"/>
      <c r="CA15" s="124"/>
    </row>
    <row r="16" spans="1:79" s="125" customFormat="1" x14ac:dyDescent="0.25">
      <c r="A16" s="23"/>
      <c r="B16" s="23"/>
      <c r="C16" s="23" t="s">
        <v>365</v>
      </c>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124"/>
      <c r="AP16" s="124"/>
      <c r="AQ16" s="23"/>
      <c r="AR16" s="23"/>
      <c r="AS16" s="23"/>
      <c r="AT16" s="23"/>
      <c r="AU16" s="139" t="s">
        <v>338</v>
      </c>
      <c r="AV16" s="23"/>
      <c r="AW16" s="124"/>
      <c r="AX16" s="124"/>
      <c r="AY16" s="124"/>
      <c r="AZ16" s="124"/>
      <c r="BA16" s="124"/>
      <c r="BB16" s="139" t="s">
        <v>338</v>
      </c>
      <c r="BC16" s="124"/>
      <c r="BD16" s="124"/>
      <c r="BE16" s="124"/>
      <c r="BF16" s="124"/>
      <c r="BG16" s="124"/>
      <c r="BH16" s="124"/>
      <c r="BI16" s="124"/>
      <c r="BJ16" s="124"/>
      <c r="BK16" s="124"/>
      <c r="BL16" s="124"/>
      <c r="BM16" s="124"/>
      <c r="BN16" s="124"/>
      <c r="BO16" s="124"/>
      <c r="BP16" s="124"/>
      <c r="BQ16" s="124"/>
      <c r="BR16" s="124"/>
      <c r="BS16" s="124"/>
      <c r="BT16" s="124"/>
      <c r="BU16" s="124"/>
      <c r="BV16" s="124"/>
      <c r="BW16" s="124"/>
      <c r="BX16" s="124"/>
      <c r="BY16" s="124"/>
      <c r="BZ16" s="124"/>
      <c r="CA16" s="124"/>
    </row>
    <row r="17" spans="1:79" s="125" customFormat="1" x14ac:dyDescent="0.25">
      <c r="A17" s="23" t="s">
        <v>366</v>
      </c>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124"/>
      <c r="AP17" s="124"/>
      <c r="AQ17" s="23"/>
      <c r="AR17" s="23"/>
      <c r="AS17" s="23"/>
      <c r="AT17" s="23"/>
      <c r="AU17" s="23"/>
      <c r="AV17" s="23"/>
      <c r="AW17" s="124"/>
      <c r="AX17" s="124"/>
      <c r="AY17" s="124"/>
      <c r="AZ17" s="124"/>
      <c r="BA17" s="124"/>
      <c r="BB17" s="139" t="s">
        <v>338</v>
      </c>
      <c r="BC17" s="124"/>
      <c r="BD17" s="124"/>
      <c r="BE17" s="124"/>
      <c r="BF17" s="124"/>
      <c r="BG17" s="124"/>
      <c r="BH17" s="124"/>
      <c r="BI17" s="124"/>
      <c r="BJ17" s="124"/>
      <c r="BK17" s="124"/>
      <c r="BL17" s="124"/>
      <c r="BM17" s="124"/>
      <c r="BN17" s="124"/>
      <c r="BO17" s="124"/>
      <c r="BP17" s="124"/>
      <c r="BQ17" s="124"/>
      <c r="BR17" s="124"/>
      <c r="BS17" s="124"/>
      <c r="BT17" s="124"/>
      <c r="BU17" s="124"/>
      <c r="BV17" s="124"/>
      <c r="BW17" s="124"/>
      <c r="BX17" s="124"/>
      <c r="BY17" s="124"/>
      <c r="BZ17" s="124"/>
      <c r="CA17" s="124"/>
    </row>
    <row r="18" spans="1:79" s="125" customFormat="1" x14ac:dyDescent="0.25">
      <c r="A18" s="23" t="s">
        <v>401</v>
      </c>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124"/>
      <c r="AP18" s="124"/>
      <c r="AQ18" s="23"/>
      <c r="AR18" s="23"/>
      <c r="AS18" s="23"/>
      <c r="AT18" s="23"/>
      <c r="AU18" s="23"/>
      <c r="AV18" s="23"/>
      <c r="AW18" s="124"/>
      <c r="AX18" s="124"/>
      <c r="AY18" s="124"/>
      <c r="AZ18" s="124"/>
      <c r="BA18" s="124"/>
      <c r="BB18" s="124"/>
      <c r="BC18" s="124"/>
      <c r="BD18" s="124"/>
      <c r="BE18" s="124"/>
      <c r="BF18" s="124"/>
      <c r="BG18" s="124"/>
      <c r="BH18" s="124"/>
      <c r="BI18" s="124"/>
      <c r="BJ18" s="124"/>
      <c r="BK18" s="124"/>
      <c r="BL18" s="124"/>
      <c r="BM18" s="124"/>
      <c r="BN18" s="124"/>
      <c r="BO18" s="124"/>
      <c r="BP18" s="124"/>
      <c r="BQ18" s="124"/>
      <c r="BR18" s="124"/>
      <c r="BS18" s="124"/>
      <c r="BT18" s="124"/>
      <c r="BU18" s="124"/>
      <c r="BV18" s="124"/>
      <c r="BW18" s="124"/>
      <c r="BX18" s="124"/>
      <c r="BY18" s="124"/>
      <c r="BZ18" s="124"/>
      <c r="CA18" s="124"/>
    </row>
    <row r="19" spans="1:79" s="125" customFormat="1" x14ac:dyDescent="0.25">
      <c r="A19" s="2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124"/>
      <c r="AP19" s="124"/>
      <c r="AQ19" s="23"/>
      <c r="AR19" s="23"/>
      <c r="AS19" s="23"/>
      <c r="AT19" s="23"/>
      <c r="AU19" s="23"/>
      <c r="AV19" s="23"/>
      <c r="AW19" s="124"/>
      <c r="AX19" s="124"/>
      <c r="AY19" s="124"/>
      <c r="AZ19" s="124"/>
      <c r="BA19" s="124"/>
      <c r="BB19" s="124"/>
      <c r="BC19" s="124"/>
      <c r="BD19" s="124"/>
      <c r="BE19" s="124"/>
      <c r="BF19" s="124"/>
      <c r="BG19" s="124"/>
      <c r="BH19" s="124"/>
      <c r="BI19" s="124"/>
      <c r="BJ19" s="124"/>
      <c r="BK19" s="124"/>
      <c r="BL19" s="124"/>
      <c r="BM19" s="124"/>
      <c r="BN19" s="124"/>
      <c r="BO19" s="124"/>
      <c r="BP19" s="124"/>
      <c r="BQ19" s="124"/>
      <c r="BR19" s="124"/>
      <c r="BS19" s="124"/>
      <c r="BT19" s="124"/>
      <c r="BU19" s="124"/>
      <c r="BV19" s="124"/>
      <c r="BW19" s="124"/>
      <c r="BX19" s="124"/>
      <c r="BY19" s="124"/>
      <c r="BZ19" s="124"/>
      <c r="CA19" s="124"/>
    </row>
    <row r="20" spans="1:79" x14ac:dyDescent="0.25">
      <c r="A20" s="144" t="s">
        <v>16</v>
      </c>
      <c r="B20" s="144"/>
      <c r="C20" s="144"/>
      <c r="D20" s="144"/>
      <c r="E20" s="144"/>
      <c r="F20" s="144"/>
      <c r="G20" s="144"/>
      <c r="H20" s="144"/>
      <c r="I20" s="144"/>
      <c r="J20" s="144"/>
      <c r="K20" s="144"/>
      <c r="L20" s="144"/>
      <c r="M20" s="144"/>
      <c r="N20" s="144"/>
      <c r="O20" s="144"/>
      <c r="P20" s="144"/>
      <c r="Q20" s="2"/>
      <c r="R20" s="2"/>
      <c r="S20" s="2"/>
      <c r="T20" s="2"/>
      <c r="U20" s="2"/>
      <c r="V20" s="144" t="s">
        <v>17</v>
      </c>
      <c r="W20" s="144"/>
      <c r="X20" s="144"/>
      <c r="Y20" s="144"/>
      <c r="Z20" s="144"/>
      <c r="AA20" s="144"/>
      <c r="AB20" s="144"/>
      <c r="AC20" s="144"/>
      <c r="AD20" s="144"/>
      <c r="AE20" s="144"/>
      <c r="AF20" s="144"/>
      <c r="AG20" s="144"/>
      <c r="AH20" s="144"/>
      <c r="AI20" s="144"/>
      <c r="AJ20" s="144"/>
      <c r="AK20" s="144"/>
      <c r="AL20" s="144"/>
      <c r="AM20" s="2"/>
      <c r="AN20" s="2"/>
      <c r="AO20" s="1"/>
      <c r="AP20" s="1"/>
      <c r="AQ20" s="1"/>
      <c r="AR20" s="1"/>
      <c r="AS20" s="1"/>
      <c r="AT20" s="139" t="s">
        <v>338</v>
      </c>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row>
    <row r="21" spans="1:79" x14ac:dyDescent="0.25">
      <c r="A21" s="142" t="s">
        <v>18</v>
      </c>
      <c r="B21" s="142"/>
      <c r="C21" s="142"/>
      <c r="D21" s="142"/>
      <c r="E21" s="142"/>
      <c r="F21" s="142"/>
      <c r="G21" s="142"/>
      <c r="H21" s="142"/>
      <c r="I21" s="142"/>
      <c r="J21" s="142"/>
      <c r="K21" s="142"/>
      <c r="L21" s="142"/>
      <c r="M21" s="142"/>
      <c r="N21" s="142"/>
      <c r="O21" s="142"/>
      <c r="P21" s="142"/>
      <c r="Q21" s="2"/>
      <c r="R21" s="2"/>
      <c r="S21" s="2"/>
      <c r="T21" s="2"/>
      <c r="U21" s="2"/>
      <c r="V21" s="142" t="s">
        <v>18</v>
      </c>
      <c r="W21" s="142"/>
      <c r="X21" s="142"/>
      <c r="Y21" s="142"/>
      <c r="Z21" s="142"/>
      <c r="AA21" s="142"/>
      <c r="AB21" s="142"/>
      <c r="AC21" s="142"/>
      <c r="AD21" s="142"/>
      <c r="AE21" s="142"/>
      <c r="AF21" s="142"/>
      <c r="AG21" s="142"/>
      <c r="AH21" s="142"/>
      <c r="AI21" s="142"/>
      <c r="AJ21" s="142"/>
      <c r="AK21" s="142"/>
      <c r="AL21" s="142"/>
      <c r="AM21" s="2"/>
      <c r="AN21" s="2"/>
      <c r="AO21" s="1"/>
      <c r="AP21" s="1"/>
      <c r="AQ21" s="1"/>
      <c r="AR21" s="1"/>
      <c r="AS21" s="1"/>
      <c r="AT21" s="139" t="s">
        <v>338</v>
      </c>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row>
    <row r="22" spans="1:79" x14ac:dyDescent="0.2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1"/>
      <c r="AP22" s="1"/>
      <c r="AQ22" s="1"/>
      <c r="AR22" s="1"/>
      <c r="AS22" s="1"/>
      <c r="AT22" s="139" t="s">
        <v>338</v>
      </c>
      <c r="AU22" s="1"/>
      <c r="AV22" s="1"/>
      <c r="AW22" s="1"/>
      <c r="AX22" s="139" t="s">
        <v>338</v>
      </c>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row>
    <row r="23" spans="1:79" x14ac:dyDescent="0.2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1"/>
      <c r="AP23" s="1"/>
      <c r="AQ23" s="1"/>
      <c r="AR23" s="1"/>
      <c r="AS23" s="1"/>
      <c r="AT23" s="1"/>
      <c r="AU23" s="1"/>
      <c r="AV23" s="1"/>
      <c r="AW23" s="1"/>
      <c r="AX23" s="139" t="s">
        <v>338</v>
      </c>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row>
    <row r="24" spans="1:79"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1"/>
      <c r="AP24" s="1"/>
      <c r="AQ24" s="1"/>
      <c r="AR24" s="1"/>
      <c r="AS24" s="1"/>
      <c r="AT24" s="1"/>
      <c r="AU24" s="139" t="s">
        <v>338</v>
      </c>
      <c r="AV24" s="1"/>
      <c r="AW24" s="1"/>
      <c r="AX24" s="139" t="s">
        <v>338</v>
      </c>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row>
    <row r="25" spans="1:79"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39" t="s">
        <v>338</v>
      </c>
      <c r="AU25" s="139" t="s">
        <v>338</v>
      </c>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row>
    <row r="26" spans="1:79" x14ac:dyDescent="0.25">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39" t="s">
        <v>338</v>
      </c>
      <c r="AU26" s="139" t="s">
        <v>338</v>
      </c>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row>
    <row r="27" spans="1:79" x14ac:dyDescent="0.25">
      <c r="A27" s="141" t="str">
        <f>VLOOKUP($AT$1,vnv,2,0)</f>
        <v>Bùi Văn Thương</v>
      </c>
      <c r="B27" s="141"/>
      <c r="C27" s="141"/>
      <c r="D27" s="141"/>
      <c r="E27" s="141"/>
      <c r="F27" s="141"/>
      <c r="G27" s="141"/>
      <c r="H27" s="141"/>
      <c r="I27" s="141"/>
      <c r="J27" s="141"/>
      <c r="K27" s="141"/>
      <c r="L27" s="141"/>
      <c r="M27" s="141"/>
      <c r="N27" s="141"/>
      <c r="O27" s="141"/>
      <c r="P27" s="141"/>
      <c r="Q27" s="1"/>
      <c r="R27" s="1"/>
      <c r="S27" s="1"/>
      <c r="T27" s="1"/>
      <c r="U27" s="1"/>
      <c r="V27" s="141" t="str">
        <f>TTDN!$B$11</f>
        <v>Đàm Văn Đức</v>
      </c>
      <c r="W27" s="141"/>
      <c r="X27" s="141"/>
      <c r="Y27" s="141"/>
      <c r="Z27" s="141"/>
      <c r="AA27" s="141"/>
      <c r="AB27" s="141"/>
      <c r="AC27" s="141"/>
      <c r="AD27" s="141"/>
      <c r="AE27" s="141"/>
      <c r="AF27" s="141"/>
      <c r="AG27" s="141"/>
      <c r="AH27" s="141"/>
      <c r="AI27" s="141"/>
      <c r="AJ27" s="141"/>
      <c r="AK27" s="141"/>
      <c r="AL27" s="141"/>
      <c r="AM27" s="1"/>
      <c r="AN27" s="1"/>
      <c r="AO27" s="1"/>
      <c r="AP27" s="1"/>
      <c r="AQ27" s="1"/>
      <c r="AR27" s="1"/>
      <c r="AS27" s="1"/>
      <c r="AT27" s="139" t="s">
        <v>338</v>
      </c>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row>
    <row r="28" spans="1:79"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row>
    <row r="29" spans="1:79" x14ac:dyDescent="0.2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row>
    <row r="30" spans="1:79" x14ac:dyDescent="0.25">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row>
    <row r="31" spans="1:79" x14ac:dyDescent="0.2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row>
    <row r="32" spans="1:79" x14ac:dyDescent="0.2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row>
    <row r="33" spans="1:79" x14ac:dyDescent="0.2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row>
    <row r="34" spans="1:79"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row>
    <row r="35" spans="1:79" x14ac:dyDescent="0.2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row>
    <row r="36" spans="1:79" x14ac:dyDescent="0.2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row>
    <row r="37" spans="1:79" x14ac:dyDescent="0.2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row>
    <row r="38" spans="1:79"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row>
    <row r="39" spans="1:79" x14ac:dyDescent="0.2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row>
    <row r="40" spans="1:79" x14ac:dyDescent="0.25">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row>
    <row r="41" spans="1:79" x14ac:dyDescent="0.2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row>
    <row r="42" spans="1:79" x14ac:dyDescent="0.2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row>
    <row r="43" spans="1:79" x14ac:dyDescent="0.2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row>
    <row r="44" spans="1:79" x14ac:dyDescent="0.25">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row>
    <row r="45" spans="1:79" x14ac:dyDescent="0.25">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row>
    <row r="46" spans="1:79"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row>
    <row r="47" spans="1:79"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row>
    <row r="48" spans="1:79"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row>
    <row r="49" spans="1:79"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row>
    <row r="50" spans="1:79"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row>
    <row r="51" spans="1:79"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row>
    <row r="52" spans="1:79"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row>
    <row r="53" spans="1:79"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row>
    <row r="54" spans="1:79"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row>
    <row r="55" spans="1:79"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row>
    <row r="56" spans="1:79"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row>
    <row r="57" spans="1:79"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row>
    <row r="58" spans="1:79"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row>
    <row r="59" spans="1:79"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row>
    <row r="60" spans="1:79"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row>
    <row r="61" spans="1:79"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row>
    <row r="62" spans="1:79"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row>
    <row r="63" spans="1:79"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row>
    <row r="64" spans="1:79"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row>
    <row r="65" spans="1:79"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row>
    <row r="66" spans="1:79"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row>
    <row r="67" spans="1:79"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row>
    <row r="68" spans="1:79"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row>
    <row r="69" spans="1:79"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row>
    <row r="70" spans="1:79"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row>
    <row r="71" spans="1:79"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row>
    <row r="72" spans="1:79"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row>
    <row r="73" spans="1:79"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row>
    <row r="74" spans="1:79"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row>
    <row r="75" spans="1:79"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row>
    <row r="76" spans="1:79"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row>
    <row r="77" spans="1:79"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row>
    <row r="78" spans="1:79"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row>
    <row r="79" spans="1:79"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row>
    <row r="80" spans="1:79"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row>
  </sheetData>
  <mergeCells count="13">
    <mergeCell ref="AT2:AU2"/>
    <mergeCell ref="Q3:AM3"/>
    <mergeCell ref="A5:N5"/>
    <mergeCell ref="A7:AN7"/>
    <mergeCell ref="A8:AN8"/>
    <mergeCell ref="A2:O2"/>
    <mergeCell ref="Q2:AM2"/>
    <mergeCell ref="A27:P27"/>
    <mergeCell ref="V27:AL27"/>
    <mergeCell ref="A20:P20"/>
    <mergeCell ref="V20:AL20"/>
    <mergeCell ref="A21:P21"/>
    <mergeCell ref="V21:AL21"/>
  </mergeCells>
  <dataValidations count="1">
    <dataValidation type="list" allowBlank="1" showInputMessage="1" showErrorMessage="1" sqref="WXB982994 KP1 UL1 AEH1 AOD1 AXZ1 BHV1 BRR1 CBN1 CLJ1 CVF1 DFB1 DOX1 DYT1 EIP1 ESL1 FCH1 FMD1 FVZ1 GFV1 GPR1 GZN1 HJJ1 HTF1 IDB1 IMX1 IWT1 JGP1 JQL1 KAH1 KKD1 KTZ1 LDV1 LNR1 LXN1 MHJ1 MRF1 NBB1 NKX1 NUT1 OEP1 OOL1 OYH1 PID1 PRZ1 QBV1 QLR1 QVN1 RFJ1 RPF1 RZB1 SIX1 SST1 TCP1 TML1 TWH1 UGD1 UPZ1 UZV1 VJR1 VTN1 WDJ1 WNF1 WXB1 AT65490 KP65490 UL65490 AEH65490 AOD65490 AXZ65490 BHV65490 BRR65490 CBN65490 CLJ65490 CVF65490 DFB65490 DOX65490 DYT65490 EIP65490 ESL65490 FCH65490 FMD65490 FVZ65490 GFV65490 GPR65490 GZN65490 HJJ65490 HTF65490 IDB65490 IMX65490 IWT65490 JGP65490 JQL65490 KAH65490 KKD65490 KTZ65490 LDV65490 LNR65490 LXN65490 MHJ65490 MRF65490 NBB65490 NKX65490 NUT65490 OEP65490 OOL65490 OYH65490 PID65490 PRZ65490 QBV65490 QLR65490 QVN65490 RFJ65490 RPF65490 RZB65490 SIX65490 SST65490 TCP65490 TML65490 TWH65490 UGD65490 UPZ65490 UZV65490 VJR65490 VTN65490 WDJ65490 WNF65490 WXB65490 AT131026 KP131026 UL131026 AEH131026 AOD131026 AXZ131026 BHV131026 BRR131026 CBN131026 CLJ131026 CVF131026 DFB131026 DOX131026 DYT131026 EIP131026 ESL131026 FCH131026 FMD131026 FVZ131026 GFV131026 GPR131026 GZN131026 HJJ131026 HTF131026 IDB131026 IMX131026 IWT131026 JGP131026 JQL131026 KAH131026 KKD131026 KTZ131026 LDV131026 LNR131026 LXN131026 MHJ131026 MRF131026 NBB131026 NKX131026 NUT131026 OEP131026 OOL131026 OYH131026 PID131026 PRZ131026 QBV131026 QLR131026 QVN131026 RFJ131026 RPF131026 RZB131026 SIX131026 SST131026 TCP131026 TML131026 TWH131026 UGD131026 UPZ131026 UZV131026 VJR131026 VTN131026 WDJ131026 WNF131026 WXB131026 AT196562 KP196562 UL196562 AEH196562 AOD196562 AXZ196562 BHV196562 BRR196562 CBN196562 CLJ196562 CVF196562 DFB196562 DOX196562 DYT196562 EIP196562 ESL196562 FCH196562 FMD196562 FVZ196562 GFV196562 GPR196562 GZN196562 HJJ196562 HTF196562 IDB196562 IMX196562 IWT196562 JGP196562 JQL196562 KAH196562 KKD196562 KTZ196562 LDV196562 LNR196562 LXN196562 MHJ196562 MRF196562 NBB196562 NKX196562 NUT196562 OEP196562 OOL196562 OYH196562 PID196562 PRZ196562 QBV196562 QLR196562 QVN196562 RFJ196562 RPF196562 RZB196562 SIX196562 SST196562 TCP196562 TML196562 TWH196562 UGD196562 UPZ196562 UZV196562 VJR196562 VTN196562 WDJ196562 WNF196562 WXB196562 AT262098 KP262098 UL262098 AEH262098 AOD262098 AXZ262098 BHV262098 BRR262098 CBN262098 CLJ262098 CVF262098 DFB262098 DOX262098 DYT262098 EIP262098 ESL262098 FCH262098 FMD262098 FVZ262098 GFV262098 GPR262098 GZN262098 HJJ262098 HTF262098 IDB262098 IMX262098 IWT262098 JGP262098 JQL262098 KAH262098 KKD262098 KTZ262098 LDV262098 LNR262098 LXN262098 MHJ262098 MRF262098 NBB262098 NKX262098 NUT262098 OEP262098 OOL262098 OYH262098 PID262098 PRZ262098 QBV262098 QLR262098 QVN262098 RFJ262098 RPF262098 RZB262098 SIX262098 SST262098 TCP262098 TML262098 TWH262098 UGD262098 UPZ262098 UZV262098 VJR262098 VTN262098 WDJ262098 WNF262098 WXB262098 AT327634 KP327634 UL327634 AEH327634 AOD327634 AXZ327634 BHV327634 BRR327634 CBN327634 CLJ327634 CVF327634 DFB327634 DOX327634 DYT327634 EIP327634 ESL327634 FCH327634 FMD327634 FVZ327634 GFV327634 GPR327634 GZN327634 HJJ327634 HTF327634 IDB327634 IMX327634 IWT327634 JGP327634 JQL327634 KAH327634 KKD327634 KTZ327634 LDV327634 LNR327634 LXN327634 MHJ327634 MRF327634 NBB327634 NKX327634 NUT327634 OEP327634 OOL327634 OYH327634 PID327634 PRZ327634 QBV327634 QLR327634 QVN327634 RFJ327634 RPF327634 RZB327634 SIX327634 SST327634 TCP327634 TML327634 TWH327634 UGD327634 UPZ327634 UZV327634 VJR327634 VTN327634 WDJ327634 WNF327634 WXB327634 AT393170 KP393170 UL393170 AEH393170 AOD393170 AXZ393170 BHV393170 BRR393170 CBN393170 CLJ393170 CVF393170 DFB393170 DOX393170 DYT393170 EIP393170 ESL393170 FCH393170 FMD393170 FVZ393170 GFV393170 GPR393170 GZN393170 HJJ393170 HTF393170 IDB393170 IMX393170 IWT393170 JGP393170 JQL393170 KAH393170 KKD393170 KTZ393170 LDV393170 LNR393170 LXN393170 MHJ393170 MRF393170 NBB393170 NKX393170 NUT393170 OEP393170 OOL393170 OYH393170 PID393170 PRZ393170 QBV393170 QLR393170 QVN393170 RFJ393170 RPF393170 RZB393170 SIX393170 SST393170 TCP393170 TML393170 TWH393170 UGD393170 UPZ393170 UZV393170 VJR393170 VTN393170 WDJ393170 WNF393170 WXB393170 AT458706 KP458706 UL458706 AEH458706 AOD458706 AXZ458706 BHV458706 BRR458706 CBN458706 CLJ458706 CVF458706 DFB458706 DOX458706 DYT458706 EIP458706 ESL458706 FCH458706 FMD458706 FVZ458706 GFV458706 GPR458706 GZN458706 HJJ458706 HTF458706 IDB458706 IMX458706 IWT458706 JGP458706 JQL458706 KAH458706 KKD458706 KTZ458706 LDV458706 LNR458706 LXN458706 MHJ458706 MRF458706 NBB458706 NKX458706 NUT458706 OEP458706 OOL458706 OYH458706 PID458706 PRZ458706 QBV458706 QLR458706 QVN458706 RFJ458706 RPF458706 RZB458706 SIX458706 SST458706 TCP458706 TML458706 TWH458706 UGD458706 UPZ458706 UZV458706 VJR458706 VTN458706 WDJ458706 WNF458706 WXB458706 AT524242 KP524242 UL524242 AEH524242 AOD524242 AXZ524242 BHV524242 BRR524242 CBN524242 CLJ524242 CVF524242 DFB524242 DOX524242 DYT524242 EIP524242 ESL524242 FCH524242 FMD524242 FVZ524242 GFV524242 GPR524242 GZN524242 HJJ524242 HTF524242 IDB524242 IMX524242 IWT524242 JGP524242 JQL524242 KAH524242 KKD524242 KTZ524242 LDV524242 LNR524242 LXN524242 MHJ524242 MRF524242 NBB524242 NKX524242 NUT524242 OEP524242 OOL524242 OYH524242 PID524242 PRZ524242 QBV524242 QLR524242 QVN524242 RFJ524242 RPF524242 RZB524242 SIX524242 SST524242 TCP524242 TML524242 TWH524242 UGD524242 UPZ524242 UZV524242 VJR524242 VTN524242 WDJ524242 WNF524242 WXB524242 AT589778 KP589778 UL589778 AEH589778 AOD589778 AXZ589778 BHV589778 BRR589778 CBN589778 CLJ589778 CVF589778 DFB589778 DOX589778 DYT589778 EIP589778 ESL589778 FCH589778 FMD589778 FVZ589778 GFV589778 GPR589778 GZN589778 HJJ589778 HTF589778 IDB589778 IMX589778 IWT589778 JGP589778 JQL589778 KAH589778 KKD589778 KTZ589778 LDV589778 LNR589778 LXN589778 MHJ589778 MRF589778 NBB589778 NKX589778 NUT589778 OEP589778 OOL589778 OYH589778 PID589778 PRZ589778 QBV589778 QLR589778 QVN589778 RFJ589778 RPF589778 RZB589778 SIX589778 SST589778 TCP589778 TML589778 TWH589778 UGD589778 UPZ589778 UZV589778 VJR589778 VTN589778 WDJ589778 WNF589778 WXB589778 AT655314 KP655314 UL655314 AEH655314 AOD655314 AXZ655314 BHV655314 BRR655314 CBN655314 CLJ655314 CVF655314 DFB655314 DOX655314 DYT655314 EIP655314 ESL655314 FCH655314 FMD655314 FVZ655314 GFV655314 GPR655314 GZN655314 HJJ655314 HTF655314 IDB655314 IMX655314 IWT655314 JGP655314 JQL655314 KAH655314 KKD655314 KTZ655314 LDV655314 LNR655314 LXN655314 MHJ655314 MRF655314 NBB655314 NKX655314 NUT655314 OEP655314 OOL655314 OYH655314 PID655314 PRZ655314 QBV655314 QLR655314 QVN655314 RFJ655314 RPF655314 RZB655314 SIX655314 SST655314 TCP655314 TML655314 TWH655314 UGD655314 UPZ655314 UZV655314 VJR655314 VTN655314 WDJ655314 WNF655314 WXB655314 AT720850 KP720850 UL720850 AEH720850 AOD720850 AXZ720850 BHV720850 BRR720850 CBN720850 CLJ720850 CVF720850 DFB720850 DOX720850 DYT720850 EIP720850 ESL720850 FCH720850 FMD720850 FVZ720850 GFV720850 GPR720850 GZN720850 HJJ720850 HTF720850 IDB720850 IMX720850 IWT720850 JGP720850 JQL720850 KAH720850 KKD720850 KTZ720850 LDV720850 LNR720850 LXN720850 MHJ720850 MRF720850 NBB720850 NKX720850 NUT720850 OEP720850 OOL720850 OYH720850 PID720850 PRZ720850 QBV720850 QLR720850 QVN720850 RFJ720850 RPF720850 RZB720850 SIX720850 SST720850 TCP720850 TML720850 TWH720850 UGD720850 UPZ720850 UZV720850 VJR720850 VTN720850 WDJ720850 WNF720850 WXB720850 AT786386 KP786386 UL786386 AEH786386 AOD786386 AXZ786386 BHV786386 BRR786386 CBN786386 CLJ786386 CVF786386 DFB786386 DOX786386 DYT786386 EIP786386 ESL786386 FCH786386 FMD786386 FVZ786386 GFV786386 GPR786386 GZN786386 HJJ786386 HTF786386 IDB786386 IMX786386 IWT786386 JGP786386 JQL786386 KAH786386 KKD786386 KTZ786386 LDV786386 LNR786386 LXN786386 MHJ786386 MRF786386 NBB786386 NKX786386 NUT786386 OEP786386 OOL786386 OYH786386 PID786386 PRZ786386 QBV786386 QLR786386 QVN786386 RFJ786386 RPF786386 RZB786386 SIX786386 SST786386 TCP786386 TML786386 TWH786386 UGD786386 UPZ786386 UZV786386 VJR786386 VTN786386 WDJ786386 WNF786386 WXB786386 AT851922 KP851922 UL851922 AEH851922 AOD851922 AXZ851922 BHV851922 BRR851922 CBN851922 CLJ851922 CVF851922 DFB851922 DOX851922 DYT851922 EIP851922 ESL851922 FCH851922 FMD851922 FVZ851922 GFV851922 GPR851922 GZN851922 HJJ851922 HTF851922 IDB851922 IMX851922 IWT851922 JGP851922 JQL851922 KAH851922 KKD851922 KTZ851922 LDV851922 LNR851922 LXN851922 MHJ851922 MRF851922 NBB851922 NKX851922 NUT851922 OEP851922 OOL851922 OYH851922 PID851922 PRZ851922 QBV851922 QLR851922 QVN851922 RFJ851922 RPF851922 RZB851922 SIX851922 SST851922 TCP851922 TML851922 TWH851922 UGD851922 UPZ851922 UZV851922 VJR851922 VTN851922 WDJ851922 WNF851922 WXB851922 AT917458 KP917458 UL917458 AEH917458 AOD917458 AXZ917458 BHV917458 BRR917458 CBN917458 CLJ917458 CVF917458 DFB917458 DOX917458 DYT917458 EIP917458 ESL917458 FCH917458 FMD917458 FVZ917458 GFV917458 GPR917458 GZN917458 HJJ917458 HTF917458 IDB917458 IMX917458 IWT917458 JGP917458 JQL917458 KAH917458 KKD917458 KTZ917458 LDV917458 LNR917458 LXN917458 MHJ917458 MRF917458 NBB917458 NKX917458 NUT917458 OEP917458 OOL917458 OYH917458 PID917458 PRZ917458 QBV917458 QLR917458 QVN917458 RFJ917458 RPF917458 RZB917458 SIX917458 SST917458 TCP917458 TML917458 TWH917458 UGD917458 UPZ917458 UZV917458 VJR917458 VTN917458 WDJ917458 WNF917458 WXB917458 AT982994 KP982994 UL982994 AEH982994 AOD982994 AXZ982994 BHV982994 BRR982994 CBN982994 CLJ982994 CVF982994 DFB982994 DOX982994 DYT982994 EIP982994 ESL982994 FCH982994 FMD982994 FVZ982994 GFV982994 GPR982994 GZN982994 HJJ982994 HTF982994 IDB982994 IMX982994 IWT982994 JGP982994 JQL982994 KAH982994 KKD982994 KTZ982994 LDV982994 LNR982994 LXN982994 MHJ982994 MRF982994 NBB982994 NKX982994 NUT982994 OEP982994 OOL982994 OYH982994 PID982994 PRZ982994 QBV982994 QLR982994 QVN982994 RFJ982994 RPF982994 RZB982994 SIX982994 SST982994 TCP982994 TML982994 TWH982994 UGD982994 UPZ982994 UZV982994 VJR982994 VTN982994 WDJ982994 WNF982994">
      <formula1>ma_nv</formula1>
    </dataValidation>
  </dataValidations>
  <pageMargins left="0.59055118110236227" right="0.39370078740157483" top="0.74803149606299213" bottom="0.74803149606299213" header="0.31496062992125984" footer="0.31496062992125984"/>
  <pageSetup paperSize="9" orientation="portrait"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DMNV!$A$5:$A$45</xm:f>
          </x14:formula1>
          <xm:sqref>AT1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CA118"/>
  <sheetViews>
    <sheetView showGridLines="0" workbookViewId="0">
      <selection activeCell="AV5" sqref="AV5"/>
    </sheetView>
  </sheetViews>
  <sheetFormatPr defaultRowHeight="15.75" x14ac:dyDescent="0.25"/>
  <cols>
    <col min="1" max="37" width="2.28515625" style="3" customWidth="1"/>
    <col min="38" max="38" width="2.42578125" style="3" customWidth="1"/>
    <col min="39" max="39" width="0.28515625" style="3" customWidth="1"/>
    <col min="40" max="40" width="6.42578125" style="3" customWidth="1"/>
    <col min="41" max="45" width="2.28515625" style="3" customWidth="1"/>
    <col min="46" max="46" width="13.28515625" style="3" customWidth="1"/>
    <col min="47" max="47" width="15.85546875" style="3" customWidth="1"/>
    <col min="48" max="251" width="9.140625" style="3"/>
    <col min="252" max="252" width="11.42578125" style="3" customWidth="1"/>
    <col min="253" max="253" width="3" style="3" customWidth="1"/>
    <col min="254" max="291" width="2.28515625" style="3" customWidth="1"/>
    <col min="292" max="292" width="1.42578125" style="3" customWidth="1"/>
    <col min="293" max="293" width="0.28515625" style="3" customWidth="1"/>
    <col min="294" max="295" width="3" style="3" customWidth="1"/>
    <col min="296" max="296" width="2.28515625" style="3" customWidth="1"/>
    <col min="297" max="301" width="0" style="3" hidden="1" customWidth="1"/>
    <col min="302" max="302" width="13.28515625" style="3" customWidth="1"/>
    <col min="303" max="303" width="15.85546875" style="3" customWidth="1"/>
    <col min="304" max="507" width="9.140625" style="3"/>
    <col min="508" max="508" width="11.42578125" style="3" customWidth="1"/>
    <col min="509" max="509" width="3" style="3" customWidth="1"/>
    <col min="510" max="547" width="2.28515625" style="3" customWidth="1"/>
    <col min="548" max="548" width="1.42578125" style="3" customWidth="1"/>
    <col min="549" max="549" width="0.28515625" style="3" customWidth="1"/>
    <col min="550" max="551" width="3" style="3" customWidth="1"/>
    <col min="552" max="552" width="2.28515625" style="3" customWidth="1"/>
    <col min="553" max="557" width="0" style="3" hidden="1" customWidth="1"/>
    <col min="558" max="558" width="13.28515625" style="3" customWidth="1"/>
    <col min="559" max="559" width="15.85546875" style="3" customWidth="1"/>
    <col min="560" max="763" width="9.140625" style="3"/>
    <col min="764" max="764" width="11.42578125" style="3" customWidth="1"/>
    <col min="765" max="765" width="3" style="3" customWidth="1"/>
    <col min="766" max="803" width="2.28515625" style="3" customWidth="1"/>
    <col min="804" max="804" width="1.42578125" style="3" customWidth="1"/>
    <col min="805" max="805" width="0.28515625" style="3" customWidth="1"/>
    <col min="806" max="807" width="3" style="3" customWidth="1"/>
    <col min="808" max="808" width="2.28515625" style="3" customWidth="1"/>
    <col min="809" max="813" width="0" style="3" hidden="1" customWidth="1"/>
    <col min="814" max="814" width="13.28515625" style="3" customWidth="1"/>
    <col min="815" max="815" width="15.85546875" style="3" customWidth="1"/>
    <col min="816" max="1019" width="9.140625" style="3"/>
    <col min="1020" max="1020" width="11.42578125" style="3" customWidth="1"/>
    <col min="1021" max="1021" width="3" style="3" customWidth="1"/>
    <col min="1022" max="1059" width="2.28515625" style="3" customWidth="1"/>
    <col min="1060" max="1060" width="1.42578125" style="3" customWidth="1"/>
    <col min="1061" max="1061" width="0.28515625" style="3" customWidth="1"/>
    <col min="1062" max="1063" width="3" style="3" customWidth="1"/>
    <col min="1064" max="1064" width="2.28515625" style="3" customWidth="1"/>
    <col min="1065" max="1069" width="0" style="3" hidden="1" customWidth="1"/>
    <col min="1070" max="1070" width="13.28515625" style="3" customWidth="1"/>
    <col min="1071" max="1071" width="15.85546875" style="3" customWidth="1"/>
    <col min="1072" max="1275" width="9.140625" style="3"/>
    <col min="1276" max="1276" width="11.42578125" style="3" customWidth="1"/>
    <col min="1277" max="1277" width="3" style="3" customWidth="1"/>
    <col min="1278" max="1315" width="2.28515625" style="3" customWidth="1"/>
    <col min="1316" max="1316" width="1.42578125" style="3" customWidth="1"/>
    <col min="1317" max="1317" width="0.28515625" style="3" customWidth="1"/>
    <col min="1318" max="1319" width="3" style="3" customWidth="1"/>
    <col min="1320" max="1320" width="2.28515625" style="3" customWidth="1"/>
    <col min="1321" max="1325" width="0" style="3" hidden="1" customWidth="1"/>
    <col min="1326" max="1326" width="13.28515625" style="3" customWidth="1"/>
    <col min="1327" max="1327" width="15.85546875" style="3" customWidth="1"/>
    <col min="1328" max="1531" width="9.140625" style="3"/>
    <col min="1532" max="1532" width="11.42578125" style="3" customWidth="1"/>
    <col min="1533" max="1533" width="3" style="3" customWidth="1"/>
    <col min="1534" max="1571" width="2.28515625" style="3" customWidth="1"/>
    <col min="1572" max="1572" width="1.42578125" style="3" customWidth="1"/>
    <col min="1573" max="1573" width="0.28515625" style="3" customWidth="1"/>
    <col min="1574" max="1575" width="3" style="3" customWidth="1"/>
    <col min="1576" max="1576" width="2.28515625" style="3" customWidth="1"/>
    <col min="1577" max="1581" width="0" style="3" hidden="1" customWidth="1"/>
    <col min="1582" max="1582" width="13.28515625" style="3" customWidth="1"/>
    <col min="1583" max="1583" width="15.85546875" style="3" customWidth="1"/>
    <col min="1584" max="1787" width="9.140625" style="3"/>
    <col min="1788" max="1788" width="11.42578125" style="3" customWidth="1"/>
    <col min="1789" max="1789" width="3" style="3" customWidth="1"/>
    <col min="1790" max="1827" width="2.28515625" style="3" customWidth="1"/>
    <col min="1828" max="1828" width="1.42578125" style="3" customWidth="1"/>
    <col min="1829" max="1829" width="0.28515625" style="3" customWidth="1"/>
    <col min="1830" max="1831" width="3" style="3" customWidth="1"/>
    <col min="1832" max="1832" width="2.28515625" style="3" customWidth="1"/>
    <col min="1833" max="1837" width="0" style="3" hidden="1" customWidth="1"/>
    <col min="1838" max="1838" width="13.28515625" style="3" customWidth="1"/>
    <col min="1839" max="1839" width="15.85546875" style="3" customWidth="1"/>
    <col min="1840" max="2043" width="9.140625" style="3"/>
    <col min="2044" max="2044" width="11.42578125" style="3" customWidth="1"/>
    <col min="2045" max="2045" width="3" style="3" customWidth="1"/>
    <col min="2046" max="2083" width="2.28515625" style="3" customWidth="1"/>
    <col min="2084" max="2084" width="1.42578125" style="3" customWidth="1"/>
    <col min="2085" max="2085" width="0.28515625" style="3" customWidth="1"/>
    <col min="2086" max="2087" width="3" style="3" customWidth="1"/>
    <col min="2088" max="2088" width="2.28515625" style="3" customWidth="1"/>
    <col min="2089" max="2093" width="0" style="3" hidden="1" customWidth="1"/>
    <col min="2094" max="2094" width="13.28515625" style="3" customWidth="1"/>
    <col min="2095" max="2095" width="15.85546875" style="3" customWidth="1"/>
    <col min="2096" max="2299" width="9.140625" style="3"/>
    <col min="2300" max="2300" width="11.42578125" style="3" customWidth="1"/>
    <col min="2301" max="2301" width="3" style="3" customWidth="1"/>
    <col min="2302" max="2339" width="2.28515625" style="3" customWidth="1"/>
    <col min="2340" max="2340" width="1.42578125" style="3" customWidth="1"/>
    <col min="2341" max="2341" width="0.28515625" style="3" customWidth="1"/>
    <col min="2342" max="2343" width="3" style="3" customWidth="1"/>
    <col min="2344" max="2344" width="2.28515625" style="3" customWidth="1"/>
    <col min="2345" max="2349" width="0" style="3" hidden="1" customWidth="1"/>
    <col min="2350" max="2350" width="13.28515625" style="3" customWidth="1"/>
    <col min="2351" max="2351" width="15.85546875" style="3" customWidth="1"/>
    <col min="2352" max="2555" width="9.140625" style="3"/>
    <col min="2556" max="2556" width="11.42578125" style="3" customWidth="1"/>
    <col min="2557" max="2557" width="3" style="3" customWidth="1"/>
    <col min="2558" max="2595" width="2.28515625" style="3" customWidth="1"/>
    <col min="2596" max="2596" width="1.42578125" style="3" customWidth="1"/>
    <col min="2597" max="2597" width="0.28515625" style="3" customWidth="1"/>
    <col min="2598" max="2599" width="3" style="3" customWidth="1"/>
    <col min="2600" max="2600" width="2.28515625" style="3" customWidth="1"/>
    <col min="2601" max="2605" width="0" style="3" hidden="1" customWidth="1"/>
    <col min="2606" max="2606" width="13.28515625" style="3" customWidth="1"/>
    <col min="2607" max="2607" width="15.85546875" style="3" customWidth="1"/>
    <col min="2608" max="2811" width="9.140625" style="3"/>
    <col min="2812" max="2812" width="11.42578125" style="3" customWidth="1"/>
    <col min="2813" max="2813" width="3" style="3" customWidth="1"/>
    <col min="2814" max="2851" width="2.28515625" style="3" customWidth="1"/>
    <col min="2852" max="2852" width="1.42578125" style="3" customWidth="1"/>
    <col min="2853" max="2853" width="0.28515625" style="3" customWidth="1"/>
    <col min="2854" max="2855" width="3" style="3" customWidth="1"/>
    <col min="2856" max="2856" width="2.28515625" style="3" customWidth="1"/>
    <col min="2857" max="2861" width="0" style="3" hidden="1" customWidth="1"/>
    <col min="2862" max="2862" width="13.28515625" style="3" customWidth="1"/>
    <col min="2863" max="2863" width="15.85546875" style="3" customWidth="1"/>
    <col min="2864" max="3067" width="9.140625" style="3"/>
    <col min="3068" max="3068" width="11.42578125" style="3" customWidth="1"/>
    <col min="3069" max="3069" width="3" style="3" customWidth="1"/>
    <col min="3070" max="3107" width="2.28515625" style="3" customWidth="1"/>
    <col min="3108" max="3108" width="1.42578125" style="3" customWidth="1"/>
    <col min="3109" max="3109" width="0.28515625" style="3" customWidth="1"/>
    <col min="3110" max="3111" width="3" style="3" customWidth="1"/>
    <col min="3112" max="3112" width="2.28515625" style="3" customWidth="1"/>
    <col min="3113" max="3117" width="0" style="3" hidden="1" customWidth="1"/>
    <col min="3118" max="3118" width="13.28515625" style="3" customWidth="1"/>
    <col min="3119" max="3119" width="15.85546875" style="3" customWidth="1"/>
    <col min="3120" max="3323" width="9.140625" style="3"/>
    <col min="3324" max="3324" width="11.42578125" style="3" customWidth="1"/>
    <col min="3325" max="3325" width="3" style="3" customWidth="1"/>
    <col min="3326" max="3363" width="2.28515625" style="3" customWidth="1"/>
    <col min="3364" max="3364" width="1.42578125" style="3" customWidth="1"/>
    <col min="3365" max="3365" width="0.28515625" style="3" customWidth="1"/>
    <col min="3366" max="3367" width="3" style="3" customWidth="1"/>
    <col min="3368" max="3368" width="2.28515625" style="3" customWidth="1"/>
    <col min="3369" max="3373" width="0" style="3" hidden="1" customWidth="1"/>
    <col min="3374" max="3374" width="13.28515625" style="3" customWidth="1"/>
    <col min="3375" max="3375" width="15.85546875" style="3" customWidth="1"/>
    <col min="3376" max="3579" width="9.140625" style="3"/>
    <col min="3580" max="3580" width="11.42578125" style="3" customWidth="1"/>
    <col min="3581" max="3581" width="3" style="3" customWidth="1"/>
    <col min="3582" max="3619" width="2.28515625" style="3" customWidth="1"/>
    <col min="3620" max="3620" width="1.42578125" style="3" customWidth="1"/>
    <col min="3621" max="3621" width="0.28515625" style="3" customWidth="1"/>
    <col min="3622" max="3623" width="3" style="3" customWidth="1"/>
    <col min="3624" max="3624" width="2.28515625" style="3" customWidth="1"/>
    <col min="3625" max="3629" width="0" style="3" hidden="1" customWidth="1"/>
    <col min="3630" max="3630" width="13.28515625" style="3" customWidth="1"/>
    <col min="3631" max="3631" width="15.85546875" style="3" customWidth="1"/>
    <col min="3632" max="3835" width="9.140625" style="3"/>
    <col min="3836" max="3836" width="11.42578125" style="3" customWidth="1"/>
    <col min="3837" max="3837" width="3" style="3" customWidth="1"/>
    <col min="3838" max="3875" width="2.28515625" style="3" customWidth="1"/>
    <col min="3876" max="3876" width="1.42578125" style="3" customWidth="1"/>
    <col min="3877" max="3877" width="0.28515625" style="3" customWidth="1"/>
    <col min="3878" max="3879" width="3" style="3" customWidth="1"/>
    <col min="3880" max="3880" width="2.28515625" style="3" customWidth="1"/>
    <col min="3881" max="3885" width="0" style="3" hidden="1" customWidth="1"/>
    <col min="3886" max="3886" width="13.28515625" style="3" customWidth="1"/>
    <col min="3887" max="3887" width="15.85546875" style="3" customWidth="1"/>
    <col min="3888" max="4091" width="9.140625" style="3"/>
    <col min="4092" max="4092" width="11.42578125" style="3" customWidth="1"/>
    <col min="4093" max="4093" width="3" style="3" customWidth="1"/>
    <col min="4094" max="4131" width="2.28515625" style="3" customWidth="1"/>
    <col min="4132" max="4132" width="1.42578125" style="3" customWidth="1"/>
    <col min="4133" max="4133" width="0.28515625" style="3" customWidth="1"/>
    <col min="4134" max="4135" width="3" style="3" customWidth="1"/>
    <col min="4136" max="4136" width="2.28515625" style="3" customWidth="1"/>
    <col min="4137" max="4141" width="0" style="3" hidden="1" customWidth="1"/>
    <col min="4142" max="4142" width="13.28515625" style="3" customWidth="1"/>
    <col min="4143" max="4143" width="15.85546875" style="3" customWidth="1"/>
    <col min="4144" max="4347" width="9.140625" style="3"/>
    <col min="4348" max="4348" width="11.42578125" style="3" customWidth="1"/>
    <col min="4349" max="4349" width="3" style="3" customWidth="1"/>
    <col min="4350" max="4387" width="2.28515625" style="3" customWidth="1"/>
    <col min="4388" max="4388" width="1.42578125" style="3" customWidth="1"/>
    <col min="4389" max="4389" width="0.28515625" style="3" customWidth="1"/>
    <col min="4390" max="4391" width="3" style="3" customWidth="1"/>
    <col min="4392" max="4392" width="2.28515625" style="3" customWidth="1"/>
    <col min="4393" max="4397" width="0" style="3" hidden="1" customWidth="1"/>
    <col min="4398" max="4398" width="13.28515625" style="3" customWidth="1"/>
    <col min="4399" max="4399" width="15.85546875" style="3" customWidth="1"/>
    <col min="4400" max="4603" width="9.140625" style="3"/>
    <col min="4604" max="4604" width="11.42578125" style="3" customWidth="1"/>
    <col min="4605" max="4605" width="3" style="3" customWidth="1"/>
    <col min="4606" max="4643" width="2.28515625" style="3" customWidth="1"/>
    <col min="4644" max="4644" width="1.42578125" style="3" customWidth="1"/>
    <col min="4645" max="4645" width="0.28515625" style="3" customWidth="1"/>
    <col min="4646" max="4647" width="3" style="3" customWidth="1"/>
    <col min="4648" max="4648" width="2.28515625" style="3" customWidth="1"/>
    <col min="4649" max="4653" width="0" style="3" hidden="1" customWidth="1"/>
    <col min="4654" max="4654" width="13.28515625" style="3" customWidth="1"/>
    <col min="4655" max="4655" width="15.85546875" style="3" customWidth="1"/>
    <col min="4656" max="4859" width="9.140625" style="3"/>
    <col min="4860" max="4860" width="11.42578125" style="3" customWidth="1"/>
    <col min="4861" max="4861" width="3" style="3" customWidth="1"/>
    <col min="4862" max="4899" width="2.28515625" style="3" customWidth="1"/>
    <col min="4900" max="4900" width="1.42578125" style="3" customWidth="1"/>
    <col min="4901" max="4901" width="0.28515625" style="3" customWidth="1"/>
    <col min="4902" max="4903" width="3" style="3" customWidth="1"/>
    <col min="4904" max="4904" width="2.28515625" style="3" customWidth="1"/>
    <col min="4905" max="4909" width="0" style="3" hidden="1" customWidth="1"/>
    <col min="4910" max="4910" width="13.28515625" style="3" customWidth="1"/>
    <col min="4911" max="4911" width="15.85546875" style="3" customWidth="1"/>
    <col min="4912" max="5115" width="9.140625" style="3"/>
    <col min="5116" max="5116" width="11.42578125" style="3" customWidth="1"/>
    <col min="5117" max="5117" width="3" style="3" customWidth="1"/>
    <col min="5118" max="5155" width="2.28515625" style="3" customWidth="1"/>
    <col min="5156" max="5156" width="1.42578125" style="3" customWidth="1"/>
    <col min="5157" max="5157" width="0.28515625" style="3" customWidth="1"/>
    <col min="5158" max="5159" width="3" style="3" customWidth="1"/>
    <col min="5160" max="5160" width="2.28515625" style="3" customWidth="1"/>
    <col min="5161" max="5165" width="0" style="3" hidden="1" customWidth="1"/>
    <col min="5166" max="5166" width="13.28515625" style="3" customWidth="1"/>
    <col min="5167" max="5167" width="15.85546875" style="3" customWidth="1"/>
    <col min="5168" max="5371" width="9.140625" style="3"/>
    <col min="5372" max="5372" width="11.42578125" style="3" customWidth="1"/>
    <col min="5373" max="5373" width="3" style="3" customWidth="1"/>
    <col min="5374" max="5411" width="2.28515625" style="3" customWidth="1"/>
    <col min="5412" max="5412" width="1.42578125" style="3" customWidth="1"/>
    <col min="5413" max="5413" width="0.28515625" style="3" customWidth="1"/>
    <col min="5414" max="5415" width="3" style="3" customWidth="1"/>
    <col min="5416" max="5416" width="2.28515625" style="3" customWidth="1"/>
    <col min="5417" max="5421" width="0" style="3" hidden="1" customWidth="1"/>
    <col min="5422" max="5422" width="13.28515625" style="3" customWidth="1"/>
    <col min="5423" max="5423" width="15.85546875" style="3" customWidth="1"/>
    <col min="5424" max="5627" width="9.140625" style="3"/>
    <col min="5628" max="5628" width="11.42578125" style="3" customWidth="1"/>
    <col min="5629" max="5629" width="3" style="3" customWidth="1"/>
    <col min="5630" max="5667" width="2.28515625" style="3" customWidth="1"/>
    <col min="5668" max="5668" width="1.42578125" style="3" customWidth="1"/>
    <col min="5669" max="5669" width="0.28515625" style="3" customWidth="1"/>
    <col min="5670" max="5671" width="3" style="3" customWidth="1"/>
    <col min="5672" max="5672" width="2.28515625" style="3" customWidth="1"/>
    <col min="5673" max="5677" width="0" style="3" hidden="1" customWidth="1"/>
    <col min="5678" max="5678" width="13.28515625" style="3" customWidth="1"/>
    <col min="5679" max="5679" width="15.85546875" style="3" customWidth="1"/>
    <col min="5680" max="5883" width="9.140625" style="3"/>
    <col min="5884" max="5884" width="11.42578125" style="3" customWidth="1"/>
    <col min="5885" max="5885" width="3" style="3" customWidth="1"/>
    <col min="5886" max="5923" width="2.28515625" style="3" customWidth="1"/>
    <col min="5924" max="5924" width="1.42578125" style="3" customWidth="1"/>
    <col min="5925" max="5925" width="0.28515625" style="3" customWidth="1"/>
    <col min="5926" max="5927" width="3" style="3" customWidth="1"/>
    <col min="5928" max="5928" width="2.28515625" style="3" customWidth="1"/>
    <col min="5929" max="5933" width="0" style="3" hidden="1" customWidth="1"/>
    <col min="5934" max="5934" width="13.28515625" style="3" customWidth="1"/>
    <col min="5935" max="5935" width="15.85546875" style="3" customWidth="1"/>
    <col min="5936" max="6139" width="9.140625" style="3"/>
    <col min="6140" max="6140" width="11.42578125" style="3" customWidth="1"/>
    <col min="6141" max="6141" width="3" style="3" customWidth="1"/>
    <col min="6142" max="6179" width="2.28515625" style="3" customWidth="1"/>
    <col min="6180" max="6180" width="1.42578125" style="3" customWidth="1"/>
    <col min="6181" max="6181" width="0.28515625" style="3" customWidth="1"/>
    <col min="6182" max="6183" width="3" style="3" customWidth="1"/>
    <col min="6184" max="6184" width="2.28515625" style="3" customWidth="1"/>
    <col min="6185" max="6189" width="0" style="3" hidden="1" customWidth="1"/>
    <col min="6190" max="6190" width="13.28515625" style="3" customWidth="1"/>
    <col min="6191" max="6191" width="15.85546875" style="3" customWidth="1"/>
    <col min="6192" max="6395" width="9.140625" style="3"/>
    <col min="6396" max="6396" width="11.42578125" style="3" customWidth="1"/>
    <col min="6397" max="6397" width="3" style="3" customWidth="1"/>
    <col min="6398" max="6435" width="2.28515625" style="3" customWidth="1"/>
    <col min="6436" max="6436" width="1.42578125" style="3" customWidth="1"/>
    <col min="6437" max="6437" width="0.28515625" style="3" customWidth="1"/>
    <col min="6438" max="6439" width="3" style="3" customWidth="1"/>
    <col min="6440" max="6440" width="2.28515625" style="3" customWidth="1"/>
    <col min="6441" max="6445" width="0" style="3" hidden="1" customWidth="1"/>
    <col min="6446" max="6446" width="13.28515625" style="3" customWidth="1"/>
    <col min="6447" max="6447" width="15.85546875" style="3" customWidth="1"/>
    <col min="6448" max="6651" width="9.140625" style="3"/>
    <col min="6652" max="6652" width="11.42578125" style="3" customWidth="1"/>
    <col min="6653" max="6653" width="3" style="3" customWidth="1"/>
    <col min="6654" max="6691" width="2.28515625" style="3" customWidth="1"/>
    <col min="6692" max="6692" width="1.42578125" style="3" customWidth="1"/>
    <col min="6693" max="6693" width="0.28515625" style="3" customWidth="1"/>
    <col min="6694" max="6695" width="3" style="3" customWidth="1"/>
    <col min="6696" max="6696" width="2.28515625" style="3" customWidth="1"/>
    <col min="6697" max="6701" width="0" style="3" hidden="1" customWidth="1"/>
    <col min="6702" max="6702" width="13.28515625" style="3" customWidth="1"/>
    <col min="6703" max="6703" width="15.85546875" style="3" customWidth="1"/>
    <col min="6704" max="6907" width="9.140625" style="3"/>
    <col min="6908" max="6908" width="11.42578125" style="3" customWidth="1"/>
    <col min="6909" max="6909" width="3" style="3" customWidth="1"/>
    <col min="6910" max="6947" width="2.28515625" style="3" customWidth="1"/>
    <col min="6948" max="6948" width="1.42578125" style="3" customWidth="1"/>
    <col min="6949" max="6949" width="0.28515625" style="3" customWidth="1"/>
    <col min="6950" max="6951" width="3" style="3" customWidth="1"/>
    <col min="6952" max="6952" width="2.28515625" style="3" customWidth="1"/>
    <col min="6953" max="6957" width="0" style="3" hidden="1" customWidth="1"/>
    <col min="6958" max="6958" width="13.28515625" style="3" customWidth="1"/>
    <col min="6959" max="6959" width="15.85546875" style="3" customWidth="1"/>
    <col min="6960" max="7163" width="9.140625" style="3"/>
    <col min="7164" max="7164" width="11.42578125" style="3" customWidth="1"/>
    <col min="7165" max="7165" width="3" style="3" customWidth="1"/>
    <col min="7166" max="7203" width="2.28515625" style="3" customWidth="1"/>
    <col min="7204" max="7204" width="1.42578125" style="3" customWidth="1"/>
    <col min="7205" max="7205" width="0.28515625" style="3" customWidth="1"/>
    <col min="7206" max="7207" width="3" style="3" customWidth="1"/>
    <col min="7208" max="7208" width="2.28515625" style="3" customWidth="1"/>
    <col min="7209" max="7213" width="0" style="3" hidden="1" customWidth="1"/>
    <col min="7214" max="7214" width="13.28515625" style="3" customWidth="1"/>
    <col min="7215" max="7215" width="15.85546875" style="3" customWidth="1"/>
    <col min="7216" max="7419" width="9.140625" style="3"/>
    <col min="7420" max="7420" width="11.42578125" style="3" customWidth="1"/>
    <col min="7421" max="7421" width="3" style="3" customWidth="1"/>
    <col min="7422" max="7459" width="2.28515625" style="3" customWidth="1"/>
    <col min="7460" max="7460" width="1.42578125" style="3" customWidth="1"/>
    <col min="7461" max="7461" width="0.28515625" style="3" customWidth="1"/>
    <col min="7462" max="7463" width="3" style="3" customWidth="1"/>
    <col min="7464" max="7464" width="2.28515625" style="3" customWidth="1"/>
    <col min="7465" max="7469" width="0" style="3" hidden="1" customWidth="1"/>
    <col min="7470" max="7470" width="13.28515625" style="3" customWidth="1"/>
    <col min="7471" max="7471" width="15.85546875" style="3" customWidth="1"/>
    <col min="7472" max="7675" width="9.140625" style="3"/>
    <col min="7676" max="7676" width="11.42578125" style="3" customWidth="1"/>
    <col min="7677" max="7677" width="3" style="3" customWidth="1"/>
    <col min="7678" max="7715" width="2.28515625" style="3" customWidth="1"/>
    <col min="7716" max="7716" width="1.42578125" style="3" customWidth="1"/>
    <col min="7717" max="7717" width="0.28515625" style="3" customWidth="1"/>
    <col min="7718" max="7719" width="3" style="3" customWidth="1"/>
    <col min="7720" max="7720" width="2.28515625" style="3" customWidth="1"/>
    <col min="7721" max="7725" width="0" style="3" hidden="1" customWidth="1"/>
    <col min="7726" max="7726" width="13.28515625" style="3" customWidth="1"/>
    <col min="7727" max="7727" width="15.85546875" style="3" customWidth="1"/>
    <col min="7728" max="7931" width="9.140625" style="3"/>
    <col min="7932" max="7932" width="11.42578125" style="3" customWidth="1"/>
    <col min="7933" max="7933" width="3" style="3" customWidth="1"/>
    <col min="7934" max="7971" width="2.28515625" style="3" customWidth="1"/>
    <col min="7972" max="7972" width="1.42578125" style="3" customWidth="1"/>
    <col min="7973" max="7973" width="0.28515625" style="3" customWidth="1"/>
    <col min="7974" max="7975" width="3" style="3" customWidth="1"/>
    <col min="7976" max="7976" width="2.28515625" style="3" customWidth="1"/>
    <col min="7977" max="7981" width="0" style="3" hidden="1" customWidth="1"/>
    <col min="7982" max="7982" width="13.28515625" style="3" customWidth="1"/>
    <col min="7983" max="7983" width="15.85546875" style="3" customWidth="1"/>
    <col min="7984" max="8187" width="9.140625" style="3"/>
    <col min="8188" max="8188" width="11.42578125" style="3" customWidth="1"/>
    <col min="8189" max="8189" width="3" style="3" customWidth="1"/>
    <col min="8190" max="8227" width="2.28515625" style="3" customWidth="1"/>
    <col min="8228" max="8228" width="1.42578125" style="3" customWidth="1"/>
    <col min="8229" max="8229" width="0.28515625" style="3" customWidth="1"/>
    <col min="8230" max="8231" width="3" style="3" customWidth="1"/>
    <col min="8232" max="8232" width="2.28515625" style="3" customWidth="1"/>
    <col min="8233" max="8237" width="0" style="3" hidden="1" customWidth="1"/>
    <col min="8238" max="8238" width="13.28515625" style="3" customWidth="1"/>
    <col min="8239" max="8239" width="15.85546875" style="3" customWidth="1"/>
    <col min="8240" max="8443" width="9.140625" style="3"/>
    <col min="8444" max="8444" width="11.42578125" style="3" customWidth="1"/>
    <col min="8445" max="8445" width="3" style="3" customWidth="1"/>
    <col min="8446" max="8483" width="2.28515625" style="3" customWidth="1"/>
    <col min="8484" max="8484" width="1.42578125" style="3" customWidth="1"/>
    <col min="8485" max="8485" width="0.28515625" style="3" customWidth="1"/>
    <col min="8486" max="8487" width="3" style="3" customWidth="1"/>
    <col min="8488" max="8488" width="2.28515625" style="3" customWidth="1"/>
    <col min="8489" max="8493" width="0" style="3" hidden="1" customWidth="1"/>
    <col min="8494" max="8494" width="13.28515625" style="3" customWidth="1"/>
    <col min="8495" max="8495" width="15.85546875" style="3" customWidth="1"/>
    <col min="8496" max="8699" width="9.140625" style="3"/>
    <col min="8700" max="8700" width="11.42578125" style="3" customWidth="1"/>
    <col min="8701" max="8701" width="3" style="3" customWidth="1"/>
    <col min="8702" max="8739" width="2.28515625" style="3" customWidth="1"/>
    <col min="8740" max="8740" width="1.42578125" style="3" customWidth="1"/>
    <col min="8741" max="8741" width="0.28515625" style="3" customWidth="1"/>
    <col min="8742" max="8743" width="3" style="3" customWidth="1"/>
    <col min="8744" max="8744" width="2.28515625" style="3" customWidth="1"/>
    <col min="8745" max="8749" width="0" style="3" hidden="1" customWidth="1"/>
    <col min="8750" max="8750" width="13.28515625" style="3" customWidth="1"/>
    <col min="8751" max="8751" width="15.85546875" style="3" customWidth="1"/>
    <col min="8752" max="8955" width="9.140625" style="3"/>
    <col min="8956" max="8956" width="11.42578125" style="3" customWidth="1"/>
    <col min="8957" max="8957" width="3" style="3" customWidth="1"/>
    <col min="8958" max="8995" width="2.28515625" style="3" customWidth="1"/>
    <col min="8996" max="8996" width="1.42578125" style="3" customWidth="1"/>
    <col min="8997" max="8997" width="0.28515625" style="3" customWidth="1"/>
    <col min="8998" max="8999" width="3" style="3" customWidth="1"/>
    <col min="9000" max="9000" width="2.28515625" style="3" customWidth="1"/>
    <col min="9001" max="9005" width="0" style="3" hidden="1" customWidth="1"/>
    <col min="9006" max="9006" width="13.28515625" style="3" customWidth="1"/>
    <col min="9007" max="9007" width="15.85546875" style="3" customWidth="1"/>
    <col min="9008" max="9211" width="9.140625" style="3"/>
    <col min="9212" max="9212" width="11.42578125" style="3" customWidth="1"/>
    <col min="9213" max="9213" width="3" style="3" customWidth="1"/>
    <col min="9214" max="9251" width="2.28515625" style="3" customWidth="1"/>
    <col min="9252" max="9252" width="1.42578125" style="3" customWidth="1"/>
    <col min="9253" max="9253" width="0.28515625" style="3" customWidth="1"/>
    <col min="9254" max="9255" width="3" style="3" customWidth="1"/>
    <col min="9256" max="9256" width="2.28515625" style="3" customWidth="1"/>
    <col min="9257" max="9261" width="0" style="3" hidden="1" customWidth="1"/>
    <col min="9262" max="9262" width="13.28515625" style="3" customWidth="1"/>
    <col min="9263" max="9263" width="15.85546875" style="3" customWidth="1"/>
    <col min="9264" max="9467" width="9.140625" style="3"/>
    <col min="9468" max="9468" width="11.42578125" style="3" customWidth="1"/>
    <col min="9469" max="9469" width="3" style="3" customWidth="1"/>
    <col min="9470" max="9507" width="2.28515625" style="3" customWidth="1"/>
    <col min="9508" max="9508" width="1.42578125" style="3" customWidth="1"/>
    <col min="9509" max="9509" width="0.28515625" style="3" customWidth="1"/>
    <col min="9510" max="9511" width="3" style="3" customWidth="1"/>
    <col min="9512" max="9512" width="2.28515625" style="3" customWidth="1"/>
    <col min="9513" max="9517" width="0" style="3" hidden="1" customWidth="1"/>
    <col min="9518" max="9518" width="13.28515625" style="3" customWidth="1"/>
    <col min="9519" max="9519" width="15.85546875" style="3" customWidth="1"/>
    <col min="9520" max="9723" width="9.140625" style="3"/>
    <col min="9724" max="9724" width="11.42578125" style="3" customWidth="1"/>
    <col min="9725" max="9725" width="3" style="3" customWidth="1"/>
    <col min="9726" max="9763" width="2.28515625" style="3" customWidth="1"/>
    <col min="9764" max="9764" width="1.42578125" style="3" customWidth="1"/>
    <col min="9765" max="9765" width="0.28515625" style="3" customWidth="1"/>
    <col min="9766" max="9767" width="3" style="3" customWidth="1"/>
    <col min="9768" max="9768" width="2.28515625" style="3" customWidth="1"/>
    <col min="9769" max="9773" width="0" style="3" hidden="1" customWidth="1"/>
    <col min="9774" max="9774" width="13.28515625" style="3" customWidth="1"/>
    <col min="9775" max="9775" width="15.85546875" style="3" customWidth="1"/>
    <col min="9776" max="9979" width="9.140625" style="3"/>
    <col min="9980" max="9980" width="11.42578125" style="3" customWidth="1"/>
    <col min="9981" max="9981" width="3" style="3" customWidth="1"/>
    <col min="9982" max="10019" width="2.28515625" style="3" customWidth="1"/>
    <col min="10020" max="10020" width="1.42578125" style="3" customWidth="1"/>
    <col min="10021" max="10021" width="0.28515625" style="3" customWidth="1"/>
    <col min="10022" max="10023" width="3" style="3" customWidth="1"/>
    <col min="10024" max="10024" width="2.28515625" style="3" customWidth="1"/>
    <col min="10025" max="10029" width="0" style="3" hidden="1" customWidth="1"/>
    <col min="10030" max="10030" width="13.28515625" style="3" customWidth="1"/>
    <col min="10031" max="10031" width="15.85546875" style="3" customWidth="1"/>
    <col min="10032" max="10235" width="9.140625" style="3"/>
    <col min="10236" max="10236" width="11.42578125" style="3" customWidth="1"/>
    <col min="10237" max="10237" width="3" style="3" customWidth="1"/>
    <col min="10238" max="10275" width="2.28515625" style="3" customWidth="1"/>
    <col min="10276" max="10276" width="1.42578125" style="3" customWidth="1"/>
    <col min="10277" max="10277" width="0.28515625" style="3" customWidth="1"/>
    <col min="10278" max="10279" width="3" style="3" customWidth="1"/>
    <col min="10280" max="10280" width="2.28515625" style="3" customWidth="1"/>
    <col min="10281" max="10285" width="0" style="3" hidden="1" customWidth="1"/>
    <col min="10286" max="10286" width="13.28515625" style="3" customWidth="1"/>
    <col min="10287" max="10287" width="15.85546875" style="3" customWidth="1"/>
    <col min="10288" max="10491" width="9.140625" style="3"/>
    <col min="10492" max="10492" width="11.42578125" style="3" customWidth="1"/>
    <col min="10493" max="10493" width="3" style="3" customWidth="1"/>
    <col min="10494" max="10531" width="2.28515625" style="3" customWidth="1"/>
    <col min="10532" max="10532" width="1.42578125" style="3" customWidth="1"/>
    <col min="10533" max="10533" width="0.28515625" style="3" customWidth="1"/>
    <col min="10534" max="10535" width="3" style="3" customWidth="1"/>
    <col min="10536" max="10536" width="2.28515625" style="3" customWidth="1"/>
    <col min="10537" max="10541" width="0" style="3" hidden="1" customWidth="1"/>
    <col min="10542" max="10542" width="13.28515625" style="3" customWidth="1"/>
    <col min="10543" max="10543" width="15.85546875" style="3" customWidth="1"/>
    <col min="10544" max="10747" width="9.140625" style="3"/>
    <col min="10748" max="10748" width="11.42578125" style="3" customWidth="1"/>
    <col min="10749" max="10749" width="3" style="3" customWidth="1"/>
    <col min="10750" max="10787" width="2.28515625" style="3" customWidth="1"/>
    <col min="10788" max="10788" width="1.42578125" style="3" customWidth="1"/>
    <col min="10789" max="10789" width="0.28515625" style="3" customWidth="1"/>
    <col min="10790" max="10791" width="3" style="3" customWidth="1"/>
    <col min="10792" max="10792" width="2.28515625" style="3" customWidth="1"/>
    <col min="10793" max="10797" width="0" style="3" hidden="1" customWidth="1"/>
    <col min="10798" max="10798" width="13.28515625" style="3" customWidth="1"/>
    <col min="10799" max="10799" width="15.85546875" style="3" customWidth="1"/>
    <col min="10800" max="11003" width="9.140625" style="3"/>
    <col min="11004" max="11004" width="11.42578125" style="3" customWidth="1"/>
    <col min="11005" max="11005" width="3" style="3" customWidth="1"/>
    <col min="11006" max="11043" width="2.28515625" style="3" customWidth="1"/>
    <col min="11044" max="11044" width="1.42578125" style="3" customWidth="1"/>
    <col min="11045" max="11045" width="0.28515625" style="3" customWidth="1"/>
    <col min="11046" max="11047" width="3" style="3" customWidth="1"/>
    <col min="11048" max="11048" width="2.28515625" style="3" customWidth="1"/>
    <col min="11049" max="11053" width="0" style="3" hidden="1" customWidth="1"/>
    <col min="11054" max="11054" width="13.28515625" style="3" customWidth="1"/>
    <col min="11055" max="11055" width="15.85546875" style="3" customWidth="1"/>
    <col min="11056" max="11259" width="9.140625" style="3"/>
    <col min="11260" max="11260" width="11.42578125" style="3" customWidth="1"/>
    <col min="11261" max="11261" width="3" style="3" customWidth="1"/>
    <col min="11262" max="11299" width="2.28515625" style="3" customWidth="1"/>
    <col min="11300" max="11300" width="1.42578125" style="3" customWidth="1"/>
    <col min="11301" max="11301" width="0.28515625" style="3" customWidth="1"/>
    <col min="11302" max="11303" width="3" style="3" customWidth="1"/>
    <col min="11304" max="11304" width="2.28515625" style="3" customWidth="1"/>
    <col min="11305" max="11309" width="0" style="3" hidden="1" customWidth="1"/>
    <col min="11310" max="11310" width="13.28515625" style="3" customWidth="1"/>
    <col min="11311" max="11311" width="15.85546875" style="3" customWidth="1"/>
    <col min="11312" max="11515" width="9.140625" style="3"/>
    <col min="11516" max="11516" width="11.42578125" style="3" customWidth="1"/>
    <col min="11517" max="11517" width="3" style="3" customWidth="1"/>
    <col min="11518" max="11555" width="2.28515625" style="3" customWidth="1"/>
    <col min="11556" max="11556" width="1.42578125" style="3" customWidth="1"/>
    <col min="11557" max="11557" width="0.28515625" style="3" customWidth="1"/>
    <col min="11558" max="11559" width="3" style="3" customWidth="1"/>
    <col min="11560" max="11560" width="2.28515625" style="3" customWidth="1"/>
    <col min="11561" max="11565" width="0" style="3" hidden="1" customWidth="1"/>
    <col min="11566" max="11566" width="13.28515625" style="3" customWidth="1"/>
    <col min="11567" max="11567" width="15.85546875" style="3" customWidth="1"/>
    <col min="11568" max="11771" width="9.140625" style="3"/>
    <col min="11772" max="11772" width="11.42578125" style="3" customWidth="1"/>
    <col min="11773" max="11773" width="3" style="3" customWidth="1"/>
    <col min="11774" max="11811" width="2.28515625" style="3" customWidth="1"/>
    <col min="11812" max="11812" width="1.42578125" style="3" customWidth="1"/>
    <col min="11813" max="11813" width="0.28515625" style="3" customWidth="1"/>
    <col min="11814" max="11815" width="3" style="3" customWidth="1"/>
    <col min="11816" max="11816" width="2.28515625" style="3" customWidth="1"/>
    <col min="11817" max="11821" width="0" style="3" hidden="1" customWidth="1"/>
    <col min="11822" max="11822" width="13.28515625" style="3" customWidth="1"/>
    <col min="11823" max="11823" width="15.85546875" style="3" customWidth="1"/>
    <col min="11824" max="12027" width="9.140625" style="3"/>
    <col min="12028" max="12028" width="11.42578125" style="3" customWidth="1"/>
    <col min="12029" max="12029" width="3" style="3" customWidth="1"/>
    <col min="12030" max="12067" width="2.28515625" style="3" customWidth="1"/>
    <col min="12068" max="12068" width="1.42578125" style="3" customWidth="1"/>
    <col min="12069" max="12069" width="0.28515625" style="3" customWidth="1"/>
    <col min="12070" max="12071" width="3" style="3" customWidth="1"/>
    <col min="12072" max="12072" width="2.28515625" style="3" customWidth="1"/>
    <col min="12073" max="12077" width="0" style="3" hidden="1" customWidth="1"/>
    <col min="12078" max="12078" width="13.28515625" style="3" customWidth="1"/>
    <col min="12079" max="12079" width="15.85546875" style="3" customWidth="1"/>
    <col min="12080" max="12283" width="9.140625" style="3"/>
    <col min="12284" max="12284" width="11.42578125" style="3" customWidth="1"/>
    <col min="12285" max="12285" width="3" style="3" customWidth="1"/>
    <col min="12286" max="12323" width="2.28515625" style="3" customWidth="1"/>
    <col min="12324" max="12324" width="1.42578125" style="3" customWidth="1"/>
    <col min="12325" max="12325" width="0.28515625" style="3" customWidth="1"/>
    <col min="12326" max="12327" width="3" style="3" customWidth="1"/>
    <col min="12328" max="12328" width="2.28515625" style="3" customWidth="1"/>
    <col min="12329" max="12333" width="0" style="3" hidden="1" customWidth="1"/>
    <col min="12334" max="12334" width="13.28515625" style="3" customWidth="1"/>
    <col min="12335" max="12335" width="15.85546875" style="3" customWidth="1"/>
    <col min="12336" max="12539" width="9.140625" style="3"/>
    <col min="12540" max="12540" width="11.42578125" style="3" customWidth="1"/>
    <col min="12541" max="12541" width="3" style="3" customWidth="1"/>
    <col min="12542" max="12579" width="2.28515625" style="3" customWidth="1"/>
    <col min="12580" max="12580" width="1.42578125" style="3" customWidth="1"/>
    <col min="12581" max="12581" width="0.28515625" style="3" customWidth="1"/>
    <col min="12582" max="12583" width="3" style="3" customWidth="1"/>
    <col min="12584" max="12584" width="2.28515625" style="3" customWidth="1"/>
    <col min="12585" max="12589" width="0" style="3" hidden="1" customWidth="1"/>
    <col min="12590" max="12590" width="13.28515625" style="3" customWidth="1"/>
    <col min="12591" max="12591" width="15.85546875" style="3" customWidth="1"/>
    <col min="12592" max="12795" width="9.140625" style="3"/>
    <col min="12796" max="12796" width="11.42578125" style="3" customWidth="1"/>
    <col min="12797" max="12797" width="3" style="3" customWidth="1"/>
    <col min="12798" max="12835" width="2.28515625" style="3" customWidth="1"/>
    <col min="12836" max="12836" width="1.42578125" style="3" customWidth="1"/>
    <col min="12837" max="12837" width="0.28515625" style="3" customWidth="1"/>
    <col min="12838" max="12839" width="3" style="3" customWidth="1"/>
    <col min="12840" max="12840" width="2.28515625" style="3" customWidth="1"/>
    <col min="12841" max="12845" width="0" style="3" hidden="1" customWidth="1"/>
    <col min="12846" max="12846" width="13.28515625" style="3" customWidth="1"/>
    <col min="12847" max="12847" width="15.85546875" style="3" customWidth="1"/>
    <col min="12848" max="13051" width="9.140625" style="3"/>
    <col min="13052" max="13052" width="11.42578125" style="3" customWidth="1"/>
    <col min="13053" max="13053" width="3" style="3" customWidth="1"/>
    <col min="13054" max="13091" width="2.28515625" style="3" customWidth="1"/>
    <col min="13092" max="13092" width="1.42578125" style="3" customWidth="1"/>
    <col min="13093" max="13093" width="0.28515625" style="3" customWidth="1"/>
    <col min="13094" max="13095" width="3" style="3" customWidth="1"/>
    <col min="13096" max="13096" width="2.28515625" style="3" customWidth="1"/>
    <col min="13097" max="13101" width="0" style="3" hidden="1" customWidth="1"/>
    <col min="13102" max="13102" width="13.28515625" style="3" customWidth="1"/>
    <col min="13103" max="13103" width="15.85546875" style="3" customWidth="1"/>
    <col min="13104" max="13307" width="9.140625" style="3"/>
    <col min="13308" max="13308" width="11.42578125" style="3" customWidth="1"/>
    <col min="13309" max="13309" width="3" style="3" customWidth="1"/>
    <col min="13310" max="13347" width="2.28515625" style="3" customWidth="1"/>
    <col min="13348" max="13348" width="1.42578125" style="3" customWidth="1"/>
    <col min="13349" max="13349" width="0.28515625" style="3" customWidth="1"/>
    <col min="13350" max="13351" width="3" style="3" customWidth="1"/>
    <col min="13352" max="13352" width="2.28515625" style="3" customWidth="1"/>
    <col min="13353" max="13357" width="0" style="3" hidden="1" customWidth="1"/>
    <col min="13358" max="13358" width="13.28515625" style="3" customWidth="1"/>
    <col min="13359" max="13359" width="15.85546875" style="3" customWidth="1"/>
    <col min="13360" max="13563" width="9.140625" style="3"/>
    <col min="13564" max="13564" width="11.42578125" style="3" customWidth="1"/>
    <col min="13565" max="13565" width="3" style="3" customWidth="1"/>
    <col min="13566" max="13603" width="2.28515625" style="3" customWidth="1"/>
    <col min="13604" max="13604" width="1.42578125" style="3" customWidth="1"/>
    <col min="13605" max="13605" width="0.28515625" style="3" customWidth="1"/>
    <col min="13606" max="13607" width="3" style="3" customWidth="1"/>
    <col min="13608" max="13608" width="2.28515625" style="3" customWidth="1"/>
    <col min="13609" max="13613" width="0" style="3" hidden="1" customWidth="1"/>
    <col min="13614" max="13614" width="13.28515625" style="3" customWidth="1"/>
    <col min="13615" max="13615" width="15.85546875" style="3" customWidth="1"/>
    <col min="13616" max="13819" width="9.140625" style="3"/>
    <col min="13820" max="13820" width="11.42578125" style="3" customWidth="1"/>
    <col min="13821" max="13821" width="3" style="3" customWidth="1"/>
    <col min="13822" max="13859" width="2.28515625" style="3" customWidth="1"/>
    <col min="13860" max="13860" width="1.42578125" style="3" customWidth="1"/>
    <col min="13861" max="13861" width="0.28515625" style="3" customWidth="1"/>
    <col min="13862" max="13863" width="3" style="3" customWidth="1"/>
    <col min="13864" max="13864" width="2.28515625" style="3" customWidth="1"/>
    <col min="13865" max="13869" width="0" style="3" hidden="1" customWidth="1"/>
    <col min="13870" max="13870" width="13.28515625" style="3" customWidth="1"/>
    <col min="13871" max="13871" width="15.85546875" style="3" customWidth="1"/>
    <col min="13872" max="14075" width="9.140625" style="3"/>
    <col min="14076" max="14076" width="11.42578125" style="3" customWidth="1"/>
    <col min="14077" max="14077" width="3" style="3" customWidth="1"/>
    <col min="14078" max="14115" width="2.28515625" style="3" customWidth="1"/>
    <col min="14116" max="14116" width="1.42578125" style="3" customWidth="1"/>
    <col min="14117" max="14117" width="0.28515625" style="3" customWidth="1"/>
    <col min="14118" max="14119" width="3" style="3" customWidth="1"/>
    <col min="14120" max="14120" width="2.28515625" style="3" customWidth="1"/>
    <col min="14121" max="14125" width="0" style="3" hidden="1" customWidth="1"/>
    <col min="14126" max="14126" width="13.28515625" style="3" customWidth="1"/>
    <col min="14127" max="14127" width="15.85546875" style="3" customWidth="1"/>
    <col min="14128" max="14331" width="9.140625" style="3"/>
    <col min="14332" max="14332" width="11.42578125" style="3" customWidth="1"/>
    <col min="14333" max="14333" width="3" style="3" customWidth="1"/>
    <col min="14334" max="14371" width="2.28515625" style="3" customWidth="1"/>
    <col min="14372" max="14372" width="1.42578125" style="3" customWidth="1"/>
    <col min="14373" max="14373" width="0.28515625" style="3" customWidth="1"/>
    <col min="14374" max="14375" width="3" style="3" customWidth="1"/>
    <col min="14376" max="14376" width="2.28515625" style="3" customWidth="1"/>
    <col min="14377" max="14381" width="0" style="3" hidden="1" customWidth="1"/>
    <col min="14382" max="14382" width="13.28515625" style="3" customWidth="1"/>
    <col min="14383" max="14383" width="15.85546875" style="3" customWidth="1"/>
    <col min="14384" max="14587" width="9.140625" style="3"/>
    <col min="14588" max="14588" width="11.42578125" style="3" customWidth="1"/>
    <col min="14589" max="14589" width="3" style="3" customWidth="1"/>
    <col min="14590" max="14627" width="2.28515625" style="3" customWidth="1"/>
    <col min="14628" max="14628" width="1.42578125" style="3" customWidth="1"/>
    <col min="14629" max="14629" width="0.28515625" style="3" customWidth="1"/>
    <col min="14630" max="14631" width="3" style="3" customWidth="1"/>
    <col min="14632" max="14632" width="2.28515625" style="3" customWidth="1"/>
    <col min="14633" max="14637" width="0" style="3" hidden="1" customWidth="1"/>
    <col min="14638" max="14638" width="13.28515625" style="3" customWidth="1"/>
    <col min="14639" max="14639" width="15.85546875" style="3" customWidth="1"/>
    <col min="14640" max="14843" width="9.140625" style="3"/>
    <col min="14844" max="14844" width="11.42578125" style="3" customWidth="1"/>
    <col min="14845" max="14845" width="3" style="3" customWidth="1"/>
    <col min="14846" max="14883" width="2.28515625" style="3" customWidth="1"/>
    <col min="14884" max="14884" width="1.42578125" style="3" customWidth="1"/>
    <col min="14885" max="14885" width="0.28515625" style="3" customWidth="1"/>
    <col min="14886" max="14887" width="3" style="3" customWidth="1"/>
    <col min="14888" max="14888" width="2.28515625" style="3" customWidth="1"/>
    <col min="14889" max="14893" width="0" style="3" hidden="1" customWidth="1"/>
    <col min="14894" max="14894" width="13.28515625" style="3" customWidth="1"/>
    <col min="14895" max="14895" width="15.85546875" style="3" customWidth="1"/>
    <col min="14896" max="15099" width="9.140625" style="3"/>
    <col min="15100" max="15100" width="11.42578125" style="3" customWidth="1"/>
    <col min="15101" max="15101" width="3" style="3" customWidth="1"/>
    <col min="15102" max="15139" width="2.28515625" style="3" customWidth="1"/>
    <col min="15140" max="15140" width="1.42578125" style="3" customWidth="1"/>
    <col min="15141" max="15141" width="0.28515625" style="3" customWidth="1"/>
    <col min="15142" max="15143" width="3" style="3" customWidth="1"/>
    <col min="15144" max="15144" width="2.28515625" style="3" customWidth="1"/>
    <col min="15145" max="15149" width="0" style="3" hidden="1" customWidth="1"/>
    <col min="15150" max="15150" width="13.28515625" style="3" customWidth="1"/>
    <col min="15151" max="15151" width="15.85546875" style="3" customWidth="1"/>
    <col min="15152" max="15355" width="9.140625" style="3"/>
    <col min="15356" max="15356" width="11.42578125" style="3" customWidth="1"/>
    <col min="15357" max="15357" width="3" style="3" customWidth="1"/>
    <col min="15358" max="15395" width="2.28515625" style="3" customWidth="1"/>
    <col min="15396" max="15396" width="1.42578125" style="3" customWidth="1"/>
    <col min="15397" max="15397" width="0.28515625" style="3" customWidth="1"/>
    <col min="15398" max="15399" width="3" style="3" customWidth="1"/>
    <col min="15400" max="15400" width="2.28515625" style="3" customWidth="1"/>
    <col min="15401" max="15405" width="0" style="3" hidden="1" customWidth="1"/>
    <col min="15406" max="15406" width="13.28515625" style="3" customWidth="1"/>
    <col min="15407" max="15407" width="15.85546875" style="3" customWidth="1"/>
    <col min="15408" max="15611" width="9.140625" style="3"/>
    <col min="15612" max="15612" width="11.42578125" style="3" customWidth="1"/>
    <col min="15613" max="15613" width="3" style="3" customWidth="1"/>
    <col min="15614" max="15651" width="2.28515625" style="3" customWidth="1"/>
    <col min="15652" max="15652" width="1.42578125" style="3" customWidth="1"/>
    <col min="15653" max="15653" width="0.28515625" style="3" customWidth="1"/>
    <col min="15654" max="15655" width="3" style="3" customWidth="1"/>
    <col min="15656" max="15656" width="2.28515625" style="3" customWidth="1"/>
    <col min="15657" max="15661" width="0" style="3" hidden="1" customWidth="1"/>
    <col min="15662" max="15662" width="13.28515625" style="3" customWidth="1"/>
    <col min="15663" max="15663" width="15.85546875" style="3" customWidth="1"/>
    <col min="15664" max="15867" width="9.140625" style="3"/>
    <col min="15868" max="15868" width="11.42578125" style="3" customWidth="1"/>
    <col min="15869" max="15869" width="3" style="3" customWidth="1"/>
    <col min="15870" max="15907" width="2.28515625" style="3" customWidth="1"/>
    <col min="15908" max="15908" width="1.42578125" style="3" customWidth="1"/>
    <col min="15909" max="15909" width="0.28515625" style="3" customWidth="1"/>
    <col min="15910" max="15911" width="3" style="3" customWidth="1"/>
    <col min="15912" max="15912" width="2.28515625" style="3" customWidth="1"/>
    <col min="15913" max="15917" width="0" style="3" hidden="1" customWidth="1"/>
    <col min="15918" max="15918" width="13.28515625" style="3" customWidth="1"/>
    <col min="15919" max="15919" width="15.85546875" style="3" customWidth="1"/>
    <col min="15920" max="16123" width="9.140625" style="3"/>
    <col min="16124" max="16124" width="11.42578125" style="3" customWidth="1"/>
    <col min="16125" max="16125" width="3" style="3" customWidth="1"/>
    <col min="16126" max="16163" width="2.28515625" style="3" customWidth="1"/>
    <col min="16164" max="16164" width="1.42578125" style="3" customWidth="1"/>
    <col min="16165" max="16165" width="0.28515625" style="3" customWidth="1"/>
    <col min="16166" max="16167" width="3" style="3" customWidth="1"/>
    <col min="16168" max="16168" width="2.28515625" style="3" customWidth="1"/>
    <col min="16169" max="16173" width="0" style="3" hidden="1" customWidth="1"/>
    <col min="16174" max="16174" width="13.28515625" style="3" customWidth="1"/>
    <col min="16175" max="16175" width="15.85546875" style="3" customWidth="1"/>
    <col min="16176" max="16384" width="9.140625" style="3"/>
  </cols>
  <sheetData>
    <row r="1" spans="1:79" ht="17.25" thickTop="1" thickBot="1" x14ac:dyDescent="0.3">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1"/>
      <c r="AP1" s="1"/>
      <c r="AQ1" s="2"/>
      <c r="AR1" s="2"/>
      <c r="AS1" s="2"/>
      <c r="AT1" s="5" t="s">
        <v>61</v>
      </c>
      <c r="AU1" s="2"/>
      <c r="AV1" s="2"/>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row>
    <row r="2" spans="1:79" ht="16.5" thickTop="1" x14ac:dyDescent="0.25">
      <c r="A2" s="144" t="s">
        <v>0</v>
      </c>
      <c r="B2" s="144"/>
      <c r="C2" s="144"/>
      <c r="D2" s="144"/>
      <c r="E2" s="144"/>
      <c r="F2" s="144"/>
      <c r="G2" s="144"/>
      <c r="H2" s="144"/>
      <c r="I2" s="144"/>
      <c r="J2" s="144"/>
      <c r="K2" s="144"/>
      <c r="L2" s="144"/>
      <c r="M2" s="144"/>
      <c r="N2" s="144"/>
      <c r="O2" s="144"/>
      <c r="P2" s="144"/>
      <c r="Q2" s="144"/>
      <c r="R2" s="144"/>
      <c r="S2" s="144"/>
      <c r="T2" s="144"/>
      <c r="U2" s="144"/>
      <c r="V2" s="144"/>
      <c r="W2" s="144"/>
      <c r="X2" s="144"/>
      <c r="Y2" s="144"/>
      <c r="Z2" s="144"/>
      <c r="AA2" s="144"/>
      <c r="AB2" s="144"/>
      <c r="AC2" s="144"/>
      <c r="AD2" s="144"/>
      <c r="AE2" s="144"/>
      <c r="AF2" s="144"/>
      <c r="AG2" s="144"/>
      <c r="AH2" s="144"/>
      <c r="AI2" s="144"/>
      <c r="AJ2" s="144"/>
      <c r="AK2" s="144"/>
      <c r="AL2" s="144"/>
      <c r="AM2" s="144"/>
      <c r="AN2" s="117"/>
      <c r="AO2" s="1"/>
      <c r="AP2" s="1"/>
      <c r="AQ2" s="2"/>
      <c r="AR2" s="2"/>
      <c r="AS2" s="2"/>
      <c r="AT2" s="86" t="str">
        <f>VLOOKUP($AT$1,vnv,11,0)</f>
        <v>8184128925</v>
      </c>
      <c r="AU2" s="86"/>
      <c r="AV2" s="2"/>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row>
    <row r="3" spans="1:79" x14ac:dyDescent="0.25">
      <c r="A3" s="144" t="s">
        <v>1</v>
      </c>
      <c r="B3" s="144"/>
      <c r="C3" s="144"/>
      <c r="D3" s="144"/>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4"/>
      <c r="AE3" s="144"/>
      <c r="AF3" s="144"/>
      <c r="AG3" s="144"/>
      <c r="AH3" s="144"/>
      <c r="AI3" s="144"/>
      <c r="AJ3" s="144"/>
      <c r="AK3" s="144"/>
      <c r="AL3" s="144"/>
      <c r="AM3" s="144"/>
      <c r="AN3" s="117"/>
      <c r="AO3" s="1"/>
      <c r="AP3" s="1"/>
      <c r="AQ3" s="2"/>
      <c r="AR3" s="2"/>
      <c r="AS3" s="2"/>
      <c r="AT3" s="6"/>
      <c r="AU3" s="2"/>
      <c r="AV3" s="2"/>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row>
    <row r="4" spans="1:79" s="1" customFormat="1" x14ac:dyDescent="0.25">
      <c r="A4" s="116"/>
      <c r="B4" s="116"/>
      <c r="C4" s="116"/>
      <c r="D4" s="116"/>
      <c r="E4" s="116"/>
      <c r="F4" s="116"/>
      <c r="G4" s="116"/>
      <c r="H4" s="116"/>
      <c r="I4" s="116"/>
      <c r="J4" s="116"/>
      <c r="K4" s="116"/>
      <c r="L4" s="116"/>
      <c r="M4" s="116"/>
      <c r="N4" s="116"/>
      <c r="O4" s="2"/>
      <c r="P4" s="2"/>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Q4" s="2"/>
      <c r="AR4" s="2"/>
      <c r="AS4" s="2"/>
      <c r="AT4" s="6"/>
      <c r="AU4" s="2"/>
      <c r="AV4" s="139" t="s">
        <v>338</v>
      </c>
    </row>
    <row r="5" spans="1:79" x14ac:dyDescent="0.25">
      <c r="A5" s="142"/>
      <c r="B5" s="142"/>
      <c r="C5" s="142"/>
      <c r="D5" s="142"/>
      <c r="E5" s="142"/>
      <c r="F5" s="142"/>
      <c r="G5" s="142"/>
      <c r="H5" s="142"/>
      <c r="I5" s="142"/>
      <c r="J5" s="142"/>
      <c r="K5" s="142"/>
      <c r="L5" s="142"/>
      <c r="M5" s="142"/>
      <c r="N5" s="142"/>
      <c r="O5" s="2"/>
      <c r="P5" s="2"/>
      <c r="Q5" s="2"/>
      <c r="R5" s="7"/>
      <c r="S5" s="2"/>
      <c r="T5" s="2"/>
      <c r="U5" s="2"/>
      <c r="V5" s="2"/>
      <c r="W5" s="54"/>
      <c r="X5" s="53"/>
      <c r="Y5" s="9"/>
      <c r="Z5" s="2"/>
      <c r="AA5" s="8"/>
      <c r="AB5" s="2"/>
      <c r="AC5" s="8"/>
      <c r="AD5" s="8"/>
      <c r="AE5" s="8"/>
      <c r="AF5" s="8"/>
      <c r="AG5" s="8"/>
      <c r="AH5" s="8"/>
      <c r="AI5" s="8"/>
      <c r="AJ5" s="8"/>
      <c r="AK5" s="8"/>
      <c r="AL5" s="8"/>
      <c r="AM5" s="8"/>
      <c r="AN5" s="8"/>
      <c r="AO5" s="1"/>
      <c r="AP5" s="1"/>
      <c r="AQ5" s="2"/>
      <c r="AR5" s="2"/>
      <c r="AS5" s="2"/>
      <c r="AT5" s="6"/>
      <c r="AU5" s="10"/>
      <c r="AV5" s="139" t="s">
        <v>338</v>
      </c>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row>
    <row r="6" spans="1:79" x14ac:dyDescent="0.25">
      <c r="A6" s="117"/>
      <c r="B6" s="117"/>
      <c r="C6" s="117"/>
      <c r="D6" s="117"/>
      <c r="E6" s="117"/>
      <c r="F6" s="117"/>
      <c r="G6" s="117"/>
      <c r="H6" s="117"/>
      <c r="I6" s="117"/>
      <c r="J6" s="117"/>
      <c r="K6" s="117"/>
      <c r="L6" s="117"/>
      <c r="M6" s="117"/>
      <c r="N6" s="117"/>
      <c r="O6" s="2"/>
      <c r="P6" s="2"/>
      <c r="Q6" s="2"/>
      <c r="R6" s="7"/>
      <c r="S6" s="2"/>
      <c r="T6" s="2"/>
      <c r="U6" s="2"/>
      <c r="V6" s="2"/>
      <c r="W6" s="8"/>
      <c r="X6" s="9"/>
      <c r="Y6" s="9"/>
      <c r="Z6" s="2"/>
      <c r="AA6" s="8"/>
      <c r="AB6" s="2"/>
      <c r="AC6" s="8"/>
      <c r="AD6" s="8"/>
      <c r="AE6" s="8"/>
      <c r="AF6" s="8"/>
      <c r="AG6" s="8"/>
      <c r="AH6" s="8"/>
      <c r="AI6" s="8"/>
      <c r="AJ6" s="8"/>
      <c r="AK6" s="8"/>
      <c r="AL6" s="8"/>
      <c r="AM6" s="8"/>
      <c r="AN6" s="8"/>
      <c r="AO6" s="1"/>
      <c r="AP6" s="1"/>
      <c r="AQ6" s="2"/>
      <c r="AR6" s="2"/>
      <c r="AS6" s="2"/>
      <c r="AT6" s="6"/>
      <c r="AU6" s="10"/>
      <c r="AV6" s="139" t="s">
        <v>338</v>
      </c>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row>
    <row r="7" spans="1:79" ht="20.25" x14ac:dyDescent="0.3">
      <c r="A7" s="149" t="s">
        <v>360</v>
      </c>
      <c r="B7" s="149"/>
      <c r="C7" s="149"/>
      <c r="D7" s="149"/>
      <c r="E7" s="149"/>
      <c r="F7" s="149"/>
      <c r="G7" s="149"/>
      <c r="H7" s="149"/>
      <c r="I7" s="149"/>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
      <c r="AP7" s="1"/>
      <c r="AQ7" s="2"/>
      <c r="AR7" s="2"/>
      <c r="AS7" s="2"/>
      <c r="AT7" s="6"/>
      <c r="AU7" s="11"/>
      <c r="AV7" s="2"/>
      <c r="AW7" s="1"/>
      <c r="AX7" s="1"/>
      <c r="AY7" s="1"/>
      <c r="AZ7" s="1"/>
      <c r="BA7" s="139" t="s">
        <v>338</v>
      </c>
      <c r="BB7" s="1"/>
      <c r="BC7" s="1"/>
      <c r="BD7" s="1"/>
      <c r="BE7" s="1"/>
      <c r="BF7" s="1"/>
      <c r="BG7" s="1"/>
      <c r="BH7" s="1"/>
      <c r="BI7" s="1"/>
      <c r="BJ7" s="1"/>
      <c r="BK7" s="1"/>
      <c r="BL7" s="1"/>
      <c r="BM7" s="1"/>
      <c r="BN7" s="1"/>
      <c r="BO7" s="1"/>
      <c r="BP7" s="1"/>
      <c r="BQ7" s="1"/>
      <c r="BR7" s="1"/>
      <c r="BS7" s="1"/>
      <c r="BT7" s="1"/>
      <c r="BU7" s="1"/>
      <c r="BV7" s="1"/>
      <c r="BW7" s="1"/>
      <c r="BX7" s="1"/>
      <c r="BY7" s="1"/>
      <c r="BZ7" s="1"/>
      <c r="CA7" s="1"/>
    </row>
    <row r="8" spans="1:79" x14ac:dyDescent="0.25">
      <c r="A8" s="145" t="s">
        <v>367</v>
      </c>
      <c r="B8" s="145"/>
      <c r="C8" s="145"/>
      <c r="D8" s="145"/>
      <c r="E8" s="145"/>
      <c r="F8" s="145"/>
      <c r="G8" s="145"/>
      <c r="H8" s="145"/>
      <c r="I8" s="145"/>
      <c r="J8" s="145"/>
      <c r="K8" s="145"/>
      <c r="L8" s="145"/>
      <c r="M8" s="145"/>
      <c r="N8" s="145"/>
      <c r="O8" s="145"/>
      <c r="P8" s="145"/>
      <c r="Q8" s="145"/>
      <c r="R8" s="145"/>
      <c r="S8" s="145"/>
      <c r="T8" s="145"/>
      <c r="U8" s="145"/>
      <c r="V8" s="145"/>
      <c r="W8" s="145"/>
      <c r="X8" s="145"/>
      <c r="Y8" s="145"/>
      <c r="Z8" s="145"/>
      <c r="AA8" s="145"/>
      <c r="AB8" s="145"/>
      <c r="AC8" s="145"/>
      <c r="AD8" s="145"/>
      <c r="AE8" s="145"/>
      <c r="AF8" s="145"/>
      <c r="AG8" s="145"/>
      <c r="AH8" s="145"/>
      <c r="AI8" s="145"/>
      <c r="AJ8" s="145"/>
      <c r="AK8" s="145"/>
      <c r="AL8" s="145"/>
      <c r="AM8" s="145"/>
      <c r="AN8" s="145"/>
      <c r="AO8" s="1"/>
      <c r="AP8" s="1"/>
      <c r="AQ8" s="2"/>
      <c r="AR8" s="2"/>
      <c r="AS8" s="2"/>
      <c r="AT8" s="139" t="s">
        <v>338</v>
      </c>
      <c r="AU8" s="2"/>
      <c r="AV8" s="2"/>
      <c r="AW8" s="1"/>
      <c r="AX8" s="1"/>
      <c r="AY8" s="1"/>
      <c r="AZ8" s="1"/>
      <c r="BA8" s="139" t="s">
        <v>338</v>
      </c>
      <c r="BB8" s="1"/>
      <c r="BC8" s="1"/>
      <c r="BD8" s="1"/>
      <c r="BE8" s="1"/>
      <c r="BF8" s="1"/>
      <c r="BG8" s="1"/>
      <c r="BH8" s="1"/>
      <c r="BI8" s="1"/>
      <c r="BJ8" s="1"/>
      <c r="BK8" s="1"/>
      <c r="BL8" s="1"/>
      <c r="BM8" s="1"/>
      <c r="BN8" s="1"/>
      <c r="BO8" s="1"/>
      <c r="BP8" s="1"/>
      <c r="BQ8" s="1"/>
      <c r="BR8" s="1"/>
      <c r="BS8" s="1"/>
      <c r="BT8" s="1"/>
      <c r="BU8" s="1"/>
      <c r="BV8" s="1"/>
      <c r="BW8" s="1"/>
      <c r="BX8" s="1"/>
      <c r="BY8" s="1"/>
      <c r="BZ8" s="1"/>
      <c r="CA8" s="1"/>
    </row>
    <row r="9" spans="1:79" x14ac:dyDescent="0.25">
      <c r="A9" s="118"/>
      <c r="B9" s="118"/>
      <c r="C9" s="118"/>
      <c r="D9" s="118"/>
      <c r="E9" s="118"/>
      <c r="F9" s="118"/>
      <c r="G9" s="118"/>
      <c r="H9" s="118"/>
      <c r="I9" s="118"/>
      <c r="J9" s="118"/>
      <c r="K9" s="118"/>
      <c r="L9" s="118"/>
      <c r="M9" s="118"/>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8"/>
      <c r="AM9" s="118"/>
      <c r="AN9" s="118"/>
      <c r="AO9" s="1"/>
      <c r="AP9" s="1"/>
      <c r="AQ9" s="2"/>
      <c r="AR9" s="2"/>
      <c r="AS9" s="2"/>
      <c r="AT9" s="139" t="s">
        <v>338</v>
      </c>
      <c r="AU9" s="2"/>
      <c r="AV9" s="2"/>
      <c r="AW9" s="1"/>
      <c r="AX9" s="1"/>
      <c r="AY9" s="1"/>
      <c r="AZ9" s="1"/>
      <c r="BA9" s="139" t="s">
        <v>338</v>
      </c>
      <c r="BB9" s="1"/>
      <c r="BC9" s="1"/>
      <c r="BD9" s="1"/>
      <c r="BE9" s="1"/>
      <c r="BF9" s="1"/>
      <c r="BG9" s="1"/>
      <c r="BH9" s="1"/>
      <c r="BI9" s="1"/>
      <c r="BJ9" s="1"/>
      <c r="BK9" s="1"/>
      <c r="BL9" s="1"/>
      <c r="BM9" s="1"/>
      <c r="BN9" s="1"/>
      <c r="BO9" s="1"/>
      <c r="BP9" s="1"/>
      <c r="BQ9" s="1"/>
      <c r="BR9" s="1"/>
      <c r="BS9" s="1"/>
      <c r="BT9" s="1"/>
      <c r="BU9" s="1"/>
      <c r="BV9" s="1"/>
      <c r="BW9" s="1"/>
      <c r="BX9" s="1"/>
      <c r="BY9" s="1"/>
      <c r="BZ9" s="1"/>
      <c r="CA9" s="1"/>
    </row>
    <row r="10" spans="1:79" x14ac:dyDescent="0.25">
      <c r="A10" s="118"/>
      <c r="B10" s="118"/>
      <c r="C10" s="118"/>
      <c r="D10" s="118"/>
      <c r="E10" s="118"/>
      <c r="F10" s="118"/>
      <c r="G10" s="23" t="str">
        <f>"Kính gửi: "&amp;TTDN!$B$6</f>
        <v>Kính gửi: Công ty TNHH mua nỗi buồn bán niềm vui</v>
      </c>
      <c r="H10" s="118"/>
      <c r="I10" s="118"/>
      <c r="J10" s="118"/>
      <c r="K10" s="118"/>
      <c r="L10" s="118"/>
      <c r="M10" s="118"/>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c r="AN10" s="118"/>
      <c r="AO10" s="1"/>
      <c r="AP10" s="1"/>
      <c r="AQ10" s="2"/>
      <c r="AR10" s="2"/>
      <c r="AS10" s="2"/>
      <c r="AT10" s="139" t="s">
        <v>338</v>
      </c>
      <c r="AU10" s="2"/>
      <c r="AV10" s="2"/>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row>
    <row r="11" spans="1:79" x14ac:dyDescent="0.25">
      <c r="A11" s="118"/>
      <c r="B11" s="118"/>
      <c r="C11" s="23" t="str">
        <f>"1. Tên tôi là: "&amp;VLOOKUP($AT$1,vnv,2,0)</f>
        <v>1. Tên tôi là: Vũ Thị Thanh</v>
      </c>
      <c r="D11" s="23"/>
      <c r="E11" s="126"/>
      <c r="F11" s="126"/>
      <c r="G11" s="126"/>
      <c r="H11" s="126"/>
      <c r="I11" s="126"/>
      <c r="J11" s="126"/>
      <c r="K11" s="126"/>
      <c r="L11" s="126"/>
      <c r="M11" s="126"/>
      <c r="N11" s="126"/>
      <c r="O11" s="126"/>
      <c r="P11" s="126"/>
      <c r="Q11" s="126"/>
      <c r="R11" s="126"/>
      <c r="S11" s="126"/>
      <c r="T11" s="126"/>
      <c r="U11" s="126"/>
      <c r="V11" s="126"/>
      <c r="W11" s="126"/>
      <c r="X11" s="126"/>
      <c r="Y11" s="118"/>
      <c r="Z11" s="118"/>
      <c r="AA11" s="118"/>
      <c r="AB11" s="118"/>
      <c r="AC11" s="118"/>
      <c r="AD11" s="118"/>
      <c r="AE11" s="118"/>
      <c r="AF11" s="118"/>
      <c r="AG11" s="118"/>
      <c r="AH11" s="118"/>
      <c r="AI11" s="118"/>
      <c r="AJ11" s="118"/>
      <c r="AK11" s="118"/>
      <c r="AL11" s="118"/>
      <c r="AM11" s="118"/>
      <c r="AN11" s="118"/>
      <c r="AO11" s="1"/>
      <c r="AP11" s="1"/>
      <c r="AQ11" s="2"/>
      <c r="AR11" s="2"/>
      <c r="AS11" s="2"/>
      <c r="AT11" s="2"/>
      <c r="AU11" s="2"/>
      <c r="AV11" s="2"/>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row>
    <row r="12" spans="1:79" x14ac:dyDescent="0.25">
      <c r="A12" s="118"/>
      <c r="B12" s="118"/>
      <c r="C12" s="23" t="s">
        <v>368</v>
      </c>
      <c r="D12" s="23"/>
      <c r="E12" s="126"/>
      <c r="F12" s="126"/>
      <c r="G12" s="126"/>
      <c r="H12" s="126"/>
      <c r="I12" s="126"/>
      <c r="J12" s="132" t="str">
        <f>LEFT($AT$2,1)</f>
        <v>8</v>
      </c>
      <c r="K12" s="132" t="str">
        <f>MID($AT$2,2,1)</f>
        <v>1</v>
      </c>
      <c r="L12" s="132" t="str">
        <f>MID($AT$2,3,1)</f>
        <v>8</v>
      </c>
      <c r="M12" s="132" t="str">
        <f>MID($AT$2,4,1)</f>
        <v>4</v>
      </c>
      <c r="N12" s="132" t="str">
        <f>MID($AT$2,5,1)</f>
        <v>1</v>
      </c>
      <c r="O12" s="132" t="str">
        <f>MID($AT$2,6,1)</f>
        <v>2</v>
      </c>
      <c r="P12" s="132" t="str">
        <f>MID($AT$2,7,1)</f>
        <v>8</v>
      </c>
      <c r="Q12" s="132" t="str">
        <f>MID($AT$2,8,1)</f>
        <v>9</v>
      </c>
      <c r="R12" s="132" t="str">
        <f>MID($AT$2,9,1)</f>
        <v>2</v>
      </c>
      <c r="S12" s="132" t="str">
        <f>MID($AT$2,10,1)</f>
        <v>5</v>
      </c>
      <c r="T12" s="126"/>
      <c r="U12" s="127"/>
      <c r="V12" s="127"/>
      <c r="W12" s="127"/>
      <c r="X12" s="126"/>
      <c r="Y12" s="118"/>
      <c r="Z12" s="118"/>
      <c r="AA12" s="118"/>
      <c r="AB12" s="118"/>
      <c r="AC12" s="118"/>
      <c r="AD12" s="118"/>
      <c r="AE12" s="118"/>
      <c r="AF12" s="118"/>
      <c r="AG12" s="118"/>
      <c r="AH12" s="118"/>
      <c r="AI12" s="118"/>
      <c r="AJ12" s="118"/>
      <c r="AK12" s="118"/>
      <c r="AL12" s="118"/>
      <c r="AM12" s="118"/>
      <c r="AN12" s="118"/>
      <c r="AO12" s="1"/>
      <c r="AP12" s="1"/>
      <c r="AQ12" s="2"/>
      <c r="AR12" s="2"/>
      <c r="AS12" s="2"/>
      <c r="AT12" s="2"/>
      <c r="AU12" s="2"/>
      <c r="AV12" s="2"/>
      <c r="AW12" s="1"/>
      <c r="AX12" s="1"/>
      <c r="AY12" s="1"/>
      <c r="AZ12" s="139" t="s">
        <v>338</v>
      </c>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row>
    <row r="13" spans="1:79" x14ac:dyDescent="0.25">
      <c r="A13" s="118"/>
      <c r="B13" s="118"/>
      <c r="C13" s="23" t="str">
        <f>"3. Số CMND: "&amp;VLOOKUP($AT$1,vnv,8,0)&amp;";  Ngày cấp: "&amp;VLOOKUP($AT$1,vnv,9,0)&amp;";  Nơi cấp: "&amp;VLOOKUP($AT$1,vnv,10,0)</f>
        <v>3. Số CMND: 011621775;  Ngày cấp: 09/01/2006;  Nơi cấp: CA TP Hà Nội</v>
      </c>
      <c r="D13" s="23"/>
      <c r="E13" s="126"/>
      <c r="F13" s="126"/>
      <c r="G13" s="126"/>
      <c r="H13" s="126"/>
      <c r="I13" s="126"/>
      <c r="J13" s="126"/>
      <c r="K13" s="126"/>
      <c r="L13" s="126"/>
      <c r="M13" s="126"/>
      <c r="N13" s="126"/>
      <c r="O13" s="126"/>
      <c r="P13" s="126"/>
      <c r="Q13" s="126"/>
      <c r="R13" s="126"/>
      <c r="S13" s="126"/>
      <c r="T13" s="126"/>
      <c r="U13" s="126"/>
      <c r="V13" s="126"/>
      <c r="W13" s="126"/>
      <c r="X13" s="126"/>
      <c r="Y13" s="118"/>
      <c r="Z13" s="118"/>
      <c r="AA13" s="118"/>
      <c r="AB13" s="118"/>
      <c r="AC13" s="118"/>
      <c r="AD13" s="118"/>
      <c r="AE13" s="118"/>
      <c r="AF13" s="118"/>
      <c r="AG13" s="118"/>
      <c r="AH13" s="118"/>
      <c r="AI13" s="118"/>
      <c r="AJ13" s="118"/>
      <c r="AK13" s="118"/>
      <c r="AL13" s="118"/>
      <c r="AM13" s="118"/>
      <c r="AN13" s="118"/>
      <c r="AO13" s="1"/>
      <c r="AP13" s="1"/>
      <c r="AQ13" s="2"/>
      <c r="AR13" s="2"/>
      <c r="AS13" s="2"/>
      <c r="AT13" s="2"/>
      <c r="AU13" s="2"/>
      <c r="AV13" s="2"/>
      <c r="AW13" s="1"/>
      <c r="AX13" s="1"/>
      <c r="AY13" s="1"/>
      <c r="AZ13" s="139" t="s">
        <v>338</v>
      </c>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row>
    <row r="14" spans="1:79" s="125" customFormat="1" x14ac:dyDescent="0.25">
      <c r="A14" s="7"/>
      <c r="B14" s="7"/>
      <c r="C14" s="23" t="str">
        <f>"4. Địa chỉ cư trú: "&amp;VLOOKUP($AT$1,vnv,7,0)</f>
        <v>4. Địa chỉ cư trú: Tổ 3, Thị trấn Đông Anh, Hà Nội</v>
      </c>
      <c r="D14" s="23"/>
      <c r="E14" s="23"/>
      <c r="F14" s="23"/>
      <c r="G14" s="23"/>
      <c r="H14" s="23"/>
      <c r="I14" s="23"/>
      <c r="J14" s="23"/>
      <c r="K14" s="23"/>
      <c r="L14" s="23"/>
      <c r="M14" s="23"/>
      <c r="N14" s="23"/>
      <c r="O14" s="23"/>
      <c r="P14" s="23"/>
      <c r="Q14" s="23"/>
      <c r="R14" s="23"/>
      <c r="S14" s="23"/>
      <c r="T14" s="23"/>
      <c r="U14" s="23"/>
      <c r="V14" s="23"/>
      <c r="W14" s="23"/>
      <c r="X14" s="23"/>
      <c r="Y14" s="7"/>
      <c r="Z14" s="7"/>
      <c r="AA14" s="7"/>
      <c r="AB14" s="7"/>
      <c r="AC14" s="7"/>
      <c r="AD14" s="7"/>
      <c r="AE14" s="7"/>
      <c r="AF14" s="7"/>
      <c r="AG14" s="7"/>
      <c r="AH14" s="7"/>
      <c r="AI14" s="7"/>
      <c r="AJ14" s="7"/>
      <c r="AK14" s="7"/>
      <c r="AL14" s="7"/>
      <c r="AM14" s="7"/>
      <c r="AN14" s="7"/>
      <c r="AO14" s="124"/>
      <c r="AP14" s="124"/>
      <c r="AQ14" s="23"/>
      <c r="AR14" s="23"/>
      <c r="AS14" s="23"/>
      <c r="AT14" s="23"/>
      <c r="AU14" s="23"/>
      <c r="AV14" s="23"/>
      <c r="AW14" s="124"/>
      <c r="AX14" s="124"/>
      <c r="AY14" s="124"/>
      <c r="AZ14" s="139" t="s">
        <v>338</v>
      </c>
      <c r="BA14" s="124"/>
      <c r="BB14" s="124"/>
      <c r="BC14" s="124"/>
      <c r="BD14" s="124"/>
      <c r="BE14" s="124"/>
      <c r="BF14" s="124"/>
      <c r="BG14" s="124"/>
      <c r="BH14" s="124"/>
      <c r="BI14" s="124"/>
      <c r="BJ14" s="124"/>
      <c r="BK14" s="124"/>
      <c r="BL14" s="124"/>
      <c r="BM14" s="124"/>
      <c r="BN14" s="124"/>
      <c r="BO14" s="124"/>
      <c r="BP14" s="124"/>
      <c r="BQ14" s="124"/>
      <c r="BR14" s="124"/>
      <c r="BS14" s="124"/>
      <c r="BT14" s="124"/>
      <c r="BU14" s="124"/>
      <c r="BV14" s="124"/>
      <c r="BW14" s="124"/>
      <c r="BX14" s="124"/>
      <c r="BY14" s="124"/>
      <c r="BZ14" s="124"/>
      <c r="CA14" s="124"/>
    </row>
    <row r="15" spans="1:79" s="125" customFormat="1" x14ac:dyDescent="0.25">
      <c r="A15" s="23"/>
      <c r="B15" s="23"/>
      <c r="C15" s="23" t="str">
        <f>"5. Tên tổ chức, cá nhân trả thu nhập: "&amp;TTDN!$B$6</f>
        <v>5. Tên tổ chức, cá nhân trả thu nhập: Công ty TNHH mua nỗi buồn bán niềm vui</v>
      </c>
      <c r="D15" s="23"/>
      <c r="E15" s="23"/>
      <c r="F15" s="23"/>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124"/>
      <c r="AP15" s="124"/>
      <c r="AQ15" s="23"/>
      <c r="AR15" s="23"/>
      <c r="AS15" s="23"/>
      <c r="AT15" s="23"/>
      <c r="AU15" s="23"/>
      <c r="AV15" s="23"/>
      <c r="AW15" s="124"/>
      <c r="AX15" s="139" t="s">
        <v>338</v>
      </c>
      <c r="AY15" s="124"/>
      <c r="AZ15" s="124"/>
      <c r="BA15" s="124"/>
      <c r="BB15" s="124"/>
      <c r="BC15" s="124"/>
      <c r="BD15" s="124"/>
      <c r="BE15" s="124"/>
      <c r="BF15" s="124"/>
      <c r="BG15" s="124"/>
      <c r="BH15" s="124"/>
      <c r="BI15" s="124"/>
      <c r="BJ15" s="124"/>
      <c r="BK15" s="124"/>
      <c r="BL15" s="124"/>
      <c r="BM15" s="124"/>
      <c r="BN15" s="124"/>
      <c r="BO15" s="124"/>
      <c r="BP15" s="124"/>
      <c r="BQ15" s="124"/>
      <c r="BR15" s="124"/>
      <c r="BS15" s="124"/>
      <c r="BT15" s="124"/>
      <c r="BU15" s="124"/>
      <c r="BV15" s="124"/>
      <c r="BW15" s="124"/>
      <c r="BX15" s="124"/>
      <c r="BY15" s="124"/>
      <c r="BZ15" s="124"/>
      <c r="CA15" s="124"/>
    </row>
    <row r="16" spans="1:79" s="125" customFormat="1" x14ac:dyDescent="0.25">
      <c r="A16" s="23"/>
      <c r="B16" s="23"/>
      <c r="C16" s="23" t="str">
        <f>"Tôi cam kết rằng trong năm tôi chỉ có thu nhập duy nhất tại "&amp;TTDN!$B$6</f>
        <v>Tôi cam kết rằng trong năm tôi chỉ có thu nhập duy nhất tại Công ty TNHH mua nỗi buồn bán niềm vui</v>
      </c>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124"/>
      <c r="AP16" s="124"/>
      <c r="AQ16" s="23"/>
      <c r="AR16" s="23"/>
      <c r="AS16" s="23"/>
      <c r="AT16" s="139" t="s">
        <v>338</v>
      </c>
      <c r="AU16" s="23"/>
      <c r="AV16" s="23"/>
      <c r="AW16" s="124"/>
      <c r="AX16" s="139" t="s">
        <v>338</v>
      </c>
      <c r="AY16" s="124"/>
      <c r="AZ16" s="124"/>
      <c r="BA16" s="124"/>
      <c r="BB16" s="139" t="s">
        <v>338</v>
      </c>
      <c r="BC16" s="124"/>
      <c r="BD16" s="124"/>
      <c r="BE16" s="124"/>
      <c r="BF16" s="124"/>
      <c r="BG16" s="124"/>
      <c r="BH16" s="124"/>
      <c r="BI16" s="124"/>
      <c r="BJ16" s="124"/>
      <c r="BK16" s="124"/>
      <c r="BL16" s="124"/>
      <c r="BM16" s="124"/>
      <c r="BN16" s="124"/>
      <c r="BO16" s="124"/>
      <c r="BP16" s="124"/>
      <c r="BQ16" s="124"/>
      <c r="BR16" s="124"/>
      <c r="BS16" s="124"/>
      <c r="BT16" s="124"/>
      <c r="BU16" s="124"/>
      <c r="BV16" s="124"/>
      <c r="BW16" s="124"/>
      <c r="BX16" s="124"/>
      <c r="BY16" s="124"/>
      <c r="BZ16" s="124"/>
      <c r="CA16" s="124"/>
    </row>
    <row r="17" spans="1:79" s="125" customFormat="1" x14ac:dyDescent="0.25">
      <c r="A17" s="23"/>
      <c r="B17" s="23" t="s">
        <v>369</v>
      </c>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124"/>
      <c r="AP17" s="124"/>
      <c r="AQ17" s="23"/>
      <c r="AR17" s="23"/>
      <c r="AS17" s="23"/>
      <c r="AT17" s="139" t="s">
        <v>338</v>
      </c>
      <c r="AU17" s="23"/>
      <c r="AV17" s="23"/>
      <c r="AW17" s="124"/>
      <c r="AX17" s="139" t="s">
        <v>338</v>
      </c>
      <c r="AY17" s="124"/>
      <c r="AZ17" s="124"/>
      <c r="BA17" s="124"/>
      <c r="BB17" s="139" t="s">
        <v>338</v>
      </c>
      <c r="BC17" s="124"/>
      <c r="BD17" s="124"/>
      <c r="BE17" s="124"/>
      <c r="BF17" s="124"/>
      <c r="BG17" s="124"/>
      <c r="BH17" s="124"/>
      <c r="BI17" s="124"/>
      <c r="BJ17" s="124"/>
      <c r="BK17" s="124"/>
      <c r="BL17" s="124"/>
      <c r="BM17" s="124"/>
      <c r="BN17" s="124"/>
      <c r="BO17" s="124"/>
      <c r="BP17" s="124"/>
      <c r="BQ17" s="124"/>
      <c r="BR17" s="124"/>
      <c r="BS17" s="124"/>
      <c r="BT17" s="124"/>
      <c r="BU17" s="124"/>
      <c r="BV17" s="124"/>
      <c r="BW17" s="124"/>
      <c r="BX17" s="124"/>
      <c r="BY17" s="124"/>
      <c r="BZ17" s="124"/>
      <c r="CA17" s="124"/>
    </row>
    <row r="18" spans="1:79" s="125" customFormat="1" x14ac:dyDescent="0.25">
      <c r="A18" s="23"/>
      <c r="B18" s="23" t="s">
        <v>370</v>
      </c>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124"/>
      <c r="AP18" s="124"/>
      <c r="AQ18" s="23"/>
      <c r="AR18" s="23"/>
      <c r="AS18" s="23"/>
      <c r="AT18" s="139" t="s">
        <v>338</v>
      </c>
      <c r="AU18" s="23"/>
      <c r="AV18" s="23"/>
      <c r="AW18" s="124"/>
      <c r="AX18" s="124"/>
      <c r="AY18" s="124"/>
      <c r="AZ18" s="124"/>
      <c r="BA18" s="124"/>
      <c r="BB18" s="139" t="s">
        <v>338</v>
      </c>
      <c r="BC18" s="124"/>
      <c r="BD18" s="124"/>
      <c r="BE18" s="124"/>
      <c r="BF18" s="124"/>
      <c r="BG18" s="124"/>
      <c r="BH18" s="124"/>
      <c r="BI18" s="124"/>
      <c r="BJ18" s="124"/>
      <c r="BK18" s="124"/>
      <c r="BL18" s="124"/>
      <c r="BM18" s="124"/>
      <c r="BN18" s="124"/>
      <c r="BO18" s="124"/>
      <c r="BP18" s="124"/>
      <c r="BQ18" s="124"/>
      <c r="BR18" s="124"/>
      <c r="BS18" s="124"/>
      <c r="BT18" s="124"/>
      <c r="BU18" s="124"/>
      <c r="BV18" s="124"/>
      <c r="BW18" s="124"/>
      <c r="BX18" s="124"/>
      <c r="BY18" s="124"/>
      <c r="BZ18" s="124"/>
      <c r="CA18" s="124"/>
    </row>
    <row r="19" spans="1:79" s="125" customFormat="1" x14ac:dyDescent="0.25">
      <c r="A19" s="23"/>
      <c r="C19" s="23" t="s">
        <v>371</v>
      </c>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124"/>
      <c r="AP19" s="124"/>
      <c r="AQ19" s="23"/>
      <c r="AR19" s="23"/>
      <c r="AS19" s="23"/>
      <c r="AT19" s="23"/>
      <c r="AU19" s="23"/>
      <c r="AV19" s="23"/>
      <c r="AW19" s="124"/>
      <c r="AX19" s="124"/>
      <c r="AY19" s="124"/>
      <c r="AZ19" s="124"/>
      <c r="BA19" s="124"/>
      <c r="BB19" s="124"/>
      <c r="BC19" s="124"/>
      <c r="BD19" s="124"/>
      <c r="BE19" s="124"/>
      <c r="BF19" s="124"/>
      <c r="BG19" s="124"/>
      <c r="BH19" s="124"/>
      <c r="BI19" s="124"/>
      <c r="BJ19" s="124"/>
      <c r="BK19" s="124"/>
      <c r="BL19" s="124"/>
      <c r="BM19" s="124"/>
      <c r="BN19" s="124"/>
      <c r="BO19" s="124"/>
      <c r="BP19" s="124"/>
      <c r="BQ19" s="124"/>
      <c r="BR19" s="124"/>
      <c r="BS19" s="124"/>
      <c r="BT19" s="124"/>
      <c r="BU19" s="124"/>
      <c r="BV19" s="124"/>
      <c r="BW19" s="124"/>
      <c r="BX19" s="124"/>
      <c r="BY19" s="124"/>
      <c r="BZ19" s="124"/>
      <c r="CA19" s="124"/>
    </row>
    <row r="20" spans="1:79" s="125" customFormat="1" x14ac:dyDescent="0.25">
      <c r="A20" s="23"/>
      <c r="B20" s="23" t="s">
        <v>372</v>
      </c>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124"/>
      <c r="AP20" s="124"/>
      <c r="AQ20" s="23"/>
      <c r="AR20" s="23"/>
      <c r="AS20" s="23"/>
      <c r="AT20" s="23"/>
      <c r="AU20" s="23"/>
      <c r="AV20" s="23"/>
      <c r="AW20" s="124"/>
      <c r="AX20" s="124"/>
      <c r="AY20" s="124"/>
      <c r="AZ20" s="124"/>
      <c r="BA20" s="124"/>
      <c r="BB20" s="124"/>
      <c r="BC20" s="124"/>
      <c r="BD20" s="124"/>
      <c r="BE20" s="124"/>
      <c r="BF20" s="124"/>
      <c r="BG20" s="124"/>
      <c r="BH20" s="124"/>
      <c r="BI20" s="124"/>
      <c r="BJ20" s="124"/>
      <c r="BK20" s="124"/>
      <c r="BL20" s="124"/>
      <c r="BM20" s="124"/>
      <c r="BN20" s="124"/>
      <c r="BO20" s="124"/>
      <c r="BP20" s="124"/>
      <c r="BQ20" s="124"/>
      <c r="BR20" s="124"/>
      <c r="BS20" s="124"/>
      <c r="BT20" s="124"/>
      <c r="BU20" s="124"/>
      <c r="BV20" s="124"/>
      <c r="BW20" s="124"/>
      <c r="BX20" s="124"/>
      <c r="BY20" s="124"/>
      <c r="BZ20" s="124"/>
      <c r="CA20" s="124"/>
    </row>
    <row r="21" spans="1:79" s="125" customFormat="1" x14ac:dyDescent="0.25">
      <c r="A21" s="23"/>
      <c r="B21" s="23"/>
      <c r="C21" s="23"/>
      <c r="D21" s="23"/>
      <c r="E21" s="23"/>
      <c r="F21" s="23"/>
      <c r="G21" s="23"/>
      <c r="H21" s="23"/>
      <c r="I21" s="23"/>
      <c r="J21" s="23"/>
      <c r="K21" s="23"/>
      <c r="L21" s="23"/>
      <c r="M21" s="23"/>
      <c r="N21" s="23"/>
      <c r="O21" s="23"/>
      <c r="P21" s="23"/>
      <c r="Q21" s="23"/>
      <c r="R21" s="23"/>
      <c r="S21" s="23"/>
      <c r="T21" s="23"/>
      <c r="U21" s="23"/>
      <c r="V21" s="23"/>
      <c r="W21" s="23"/>
      <c r="X21" s="128" t="str">
        <f>TTDN!$B$16</f>
        <v>Hà Nội, ngày 31 tháng 12 năm 2015</v>
      </c>
      <c r="Y21" s="23"/>
      <c r="Z21" s="23"/>
      <c r="AA21" s="23"/>
      <c r="AB21" s="23"/>
      <c r="AC21" s="23"/>
      <c r="AD21" s="23"/>
      <c r="AE21" s="23"/>
      <c r="AF21" s="23"/>
      <c r="AG21" s="23"/>
      <c r="AH21" s="23"/>
      <c r="AI21" s="23"/>
      <c r="AJ21" s="23"/>
      <c r="AK21" s="23"/>
      <c r="AL21" s="23"/>
      <c r="AM21" s="23"/>
      <c r="AN21" s="23"/>
      <c r="AO21" s="124"/>
      <c r="AP21" s="124"/>
      <c r="AQ21" s="23"/>
      <c r="AR21" s="23"/>
      <c r="AS21" s="23"/>
      <c r="AT21" s="23"/>
      <c r="AU21" s="23"/>
      <c r="AV21" s="23"/>
      <c r="AW21" s="124"/>
      <c r="AX21" s="124"/>
      <c r="AY21" s="124"/>
      <c r="AZ21" s="124"/>
      <c r="BA21" s="124"/>
      <c r="BB21" s="124"/>
      <c r="BC21" s="124"/>
      <c r="BD21" s="124"/>
      <c r="BE21" s="124"/>
      <c r="BF21" s="124"/>
      <c r="BG21" s="124"/>
      <c r="BH21" s="124"/>
      <c r="BI21" s="124"/>
      <c r="BJ21" s="124"/>
      <c r="BK21" s="124"/>
      <c r="BL21" s="124"/>
      <c r="BM21" s="124"/>
      <c r="BN21" s="124"/>
      <c r="BO21" s="124"/>
      <c r="BP21" s="124"/>
      <c r="BQ21" s="124"/>
      <c r="BR21" s="124"/>
      <c r="BS21" s="124"/>
      <c r="BT21" s="124"/>
      <c r="BU21" s="124"/>
      <c r="BV21" s="124"/>
      <c r="BW21" s="124"/>
      <c r="BX21" s="124"/>
      <c r="BY21" s="124"/>
      <c r="BZ21" s="124"/>
      <c r="CA21" s="124"/>
    </row>
    <row r="22" spans="1:79" x14ac:dyDescent="0.25">
      <c r="A22" s="144"/>
      <c r="B22" s="144"/>
      <c r="C22" s="144"/>
      <c r="D22" s="144"/>
      <c r="E22" s="144"/>
      <c r="F22" s="144"/>
      <c r="G22" s="144"/>
      <c r="H22" s="144"/>
      <c r="I22" s="144"/>
      <c r="J22" s="144"/>
      <c r="K22" s="144"/>
      <c r="L22" s="144"/>
      <c r="M22" s="144"/>
      <c r="N22" s="144"/>
      <c r="O22" s="144"/>
      <c r="P22" s="144"/>
      <c r="Q22" s="2"/>
      <c r="R22" s="2"/>
      <c r="S22" s="2"/>
      <c r="T22" s="2"/>
      <c r="U22" s="2"/>
      <c r="V22" s="144" t="s">
        <v>361</v>
      </c>
      <c r="W22" s="144"/>
      <c r="X22" s="144"/>
      <c r="Y22" s="144"/>
      <c r="Z22" s="144"/>
      <c r="AA22" s="144"/>
      <c r="AB22" s="144"/>
      <c r="AC22" s="144"/>
      <c r="AD22" s="144"/>
      <c r="AE22" s="144"/>
      <c r="AF22" s="144"/>
      <c r="AG22" s="144"/>
      <c r="AH22" s="144"/>
      <c r="AI22" s="144"/>
      <c r="AJ22" s="144"/>
      <c r="AK22" s="144"/>
      <c r="AL22" s="144"/>
      <c r="AM22" s="2"/>
      <c r="AN22" s="2"/>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row>
    <row r="23" spans="1:79" x14ac:dyDescent="0.25">
      <c r="A23" s="142"/>
      <c r="B23" s="142"/>
      <c r="C23" s="142"/>
      <c r="D23" s="142"/>
      <c r="E23" s="142"/>
      <c r="F23" s="142"/>
      <c r="G23" s="142"/>
      <c r="H23" s="142"/>
      <c r="I23" s="142"/>
      <c r="J23" s="142"/>
      <c r="K23" s="142"/>
      <c r="L23" s="142"/>
      <c r="M23" s="142"/>
      <c r="N23" s="142"/>
      <c r="O23" s="142"/>
      <c r="P23" s="142"/>
      <c r="Q23" s="2"/>
      <c r="R23" s="2"/>
      <c r="S23" s="2"/>
      <c r="T23" s="2"/>
      <c r="U23" s="2"/>
      <c r="V23" s="142" t="s">
        <v>18</v>
      </c>
      <c r="W23" s="142"/>
      <c r="X23" s="142"/>
      <c r="Y23" s="142"/>
      <c r="Z23" s="142"/>
      <c r="AA23" s="142"/>
      <c r="AB23" s="142"/>
      <c r="AC23" s="142"/>
      <c r="AD23" s="142"/>
      <c r="AE23" s="142"/>
      <c r="AF23" s="142"/>
      <c r="AG23" s="142"/>
      <c r="AH23" s="142"/>
      <c r="AI23" s="142"/>
      <c r="AJ23" s="142"/>
      <c r="AK23" s="142"/>
      <c r="AL23" s="142"/>
      <c r="AM23" s="2"/>
      <c r="AN23" s="2"/>
      <c r="AO23" s="1"/>
      <c r="AP23" s="1"/>
      <c r="AQ23" s="1"/>
      <c r="AR23" s="1"/>
      <c r="AS23" s="1"/>
      <c r="AT23" s="1"/>
      <c r="AU23" s="139" t="s">
        <v>338</v>
      </c>
      <c r="AV23" s="1"/>
      <c r="AW23" s="139" t="s">
        <v>338</v>
      </c>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row>
    <row r="24" spans="1:79"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1"/>
      <c r="AP24" s="1"/>
      <c r="AQ24" s="1"/>
      <c r="AR24" s="1"/>
      <c r="AS24" s="1"/>
      <c r="AT24" s="1"/>
      <c r="AU24" s="139" t="s">
        <v>338</v>
      </c>
      <c r="AV24" s="1"/>
      <c r="AW24" s="139" t="s">
        <v>338</v>
      </c>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row>
    <row r="25" spans="1:79"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1"/>
      <c r="AP25" s="1"/>
      <c r="AQ25" s="1"/>
      <c r="AR25" s="1"/>
      <c r="AS25" s="1"/>
      <c r="AT25" s="139" t="s">
        <v>338</v>
      </c>
      <c r="AU25" s="139" t="s">
        <v>338</v>
      </c>
      <c r="AV25" s="1"/>
      <c r="AW25" s="139" t="s">
        <v>338</v>
      </c>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row>
    <row r="26" spans="1:79"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1"/>
      <c r="AP26" s="1"/>
      <c r="AQ26" s="1"/>
      <c r="AR26" s="1"/>
      <c r="AS26" s="1"/>
      <c r="AT26" s="139" t="s">
        <v>338</v>
      </c>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row>
    <row r="27" spans="1:79" x14ac:dyDescent="0.2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39" t="s">
        <v>338</v>
      </c>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row>
    <row r="28" spans="1:79"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row>
    <row r="29" spans="1:79" x14ac:dyDescent="0.25">
      <c r="A29" s="141"/>
      <c r="B29" s="141"/>
      <c r="C29" s="141"/>
      <c r="D29" s="141"/>
      <c r="E29" s="141"/>
      <c r="F29" s="141"/>
      <c r="G29" s="141"/>
      <c r="H29" s="141"/>
      <c r="I29" s="141"/>
      <c r="J29" s="141"/>
      <c r="K29" s="141"/>
      <c r="L29" s="141"/>
      <c r="M29" s="141"/>
      <c r="N29" s="141"/>
      <c r="O29" s="141"/>
      <c r="P29" s="141"/>
      <c r="Q29" s="1"/>
      <c r="R29" s="1"/>
      <c r="S29" s="1"/>
      <c r="T29" s="1"/>
      <c r="U29" s="1"/>
      <c r="V29" s="141" t="str">
        <f>VLOOKUP($AT$1,vnv,2,0)</f>
        <v>Vũ Thị Thanh</v>
      </c>
      <c r="W29" s="141"/>
      <c r="X29" s="141"/>
      <c r="Y29" s="141"/>
      <c r="Z29" s="141"/>
      <c r="AA29" s="141"/>
      <c r="AB29" s="141"/>
      <c r="AC29" s="141"/>
      <c r="AD29" s="141"/>
      <c r="AE29" s="141"/>
      <c r="AF29" s="141"/>
      <c r="AG29" s="141"/>
      <c r="AH29" s="141"/>
      <c r="AI29" s="141"/>
      <c r="AJ29" s="141"/>
      <c r="AK29" s="141"/>
      <c r="AL29" s="14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row>
    <row r="30" spans="1:79" x14ac:dyDescent="0.25">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row>
    <row r="31" spans="1:79" x14ac:dyDescent="0.2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row>
    <row r="32" spans="1:79" x14ac:dyDescent="0.2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row>
    <row r="33" spans="1:79" ht="16.5" customHeight="1" x14ac:dyDescent="0.2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row>
    <row r="34" spans="1:79" ht="16.5" customHeight="1"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row>
    <row r="35" spans="1:79" ht="16.5" customHeight="1" x14ac:dyDescent="0.2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row>
    <row r="36" spans="1:79" ht="16.5" customHeight="1" x14ac:dyDescent="0.2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row>
    <row r="37" spans="1:79" ht="16.5" customHeight="1" x14ac:dyDescent="0.2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row>
    <row r="38" spans="1:79" ht="16.5" customHeight="1"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row>
    <row r="39" spans="1:79" ht="16.5" customHeight="1" x14ac:dyDescent="0.2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row>
    <row r="40" spans="1:79" ht="16.5" customHeight="1" x14ac:dyDescent="0.25">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row>
    <row r="41" spans="1:79" ht="16.5" customHeight="1" x14ac:dyDescent="0.2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row>
    <row r="42" spans="1:79" ht="16.5" customHeight="1" x14ac:dyDescent="0.2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row>
    <row r="43" spans="1:79" ht="16.5" customHeight="1" x14ac:dyDescent="0.2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row>
    <row r="44" spans="1:79" ht="16.5" customHeight="1" x14ac:dyDescent="0.25">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row>
    <row r="45" spans="1:79" ht="16.5" customHeight="1" x14ac:dyDescent="0.25">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row>
    <row r="46" spans="1:79" ht="16.5" customHeight="1"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row>
    <row r="47" spans="1:79" ht="16.5" customHeight="1"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row>
    <row r="48" spans="1:79" ht="16.5" customHeight="1"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row>
    <row r="49" spans="1:79" ht="16.5" customHeight="1"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row>
    <row r="50" spans="1:79" ht="16.5" customHeight="1"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row>
    <row r="51" spans="1:79" ht="16.5" customHeight="1"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row>
    <row r="52" spans="1:79" ht="16.5" customHeight="1"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row>
    <row r="53" spans="1:79" ht="16.5" customHeight="1"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row>
    <row r="54" spans="1:79" ht="16.5" customHeight="1"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row>
    <row r="55" spans="1:79" ht="16.5" customHeight="1"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row>
    <row r="56" spans="1:79" ht="16.5" customHeight="1"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row>
    <row r="57" spans="1:79" ht="16.5" customHeight="1"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row>
    <row r="58" spans="1:79" ht="16.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row>
    <row r="59" spans="1:79" ht="16.5" customHeight="1"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row>
    <row r="60" spans="1:79" ht="16.5" customHeight="1"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row>
    <row r="61" spans="1:79" ht="16.5" customHeight="1"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row>
    <row r="62" spans="1:79" ht="16.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row>
    <row r="63" spans="1:79" ht="16.5" customHeight="1"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row>
    <row r="64" spans="1:79" ht="16.5" customHeight="1"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row>
    <row r="65" spans="1:79" ht="16.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row>
    <row r="66" spans="1:79" ht="16.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row>
    <row r="67" spans="1:79" ht="16.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row>
    <row r="68" spans="1:79" ht="16.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row>
    <row r="69" spans="1:79" ht="16.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row>
    <row r="70" spans="1:79" ht="16.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row>
    <row r="71" spans="1:79" ht="16.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row>
    <row r="72" spans="1:79" ht="16.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row>
    <row r="73" spans="1:79" ht="16.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row>
    <row r="74" spans="1:79" ht="16.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row>
    <row r="75" spans="1:79" ht="16.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row>
    <row r="76" spans="1:79" ht="16.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row>
    <row r="77" spans="1:79" ht="16.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row>
    <row r="78" spans="1:79" ht="16.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row>
    <row r="79" spans="1:79" ht="16.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row>
    <row r="80" spans="1:79" ht="16.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row>
    <row r="81" spans="1:79" ht="16.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row>
    <row r="82" spans="1:79" ht="16.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row>
    <row r="83" spans="1:79" ht="16.5" customHeight="1" x14ac:dyDescent="0.25"/>
    <row r="84" spans="1:79" ht="16.5" customHeight="1" x14ac:dyDescent="0.25"/>
    <row r="85" spans="1:79" ht="16.5" customHeight="1" x14ac:dyDescent="0.25"/>
    <row r="86" spans="1:79" ht="16.5" customHeight="1" x14ac:dyDescent="0.25"/>
    <row r="87" spans="1:79" ht="16.5" customHeight="1" x14ac:dyDescent="0.25"/>
    <row r="88" spans="1:79" ht="16.5" customHeight="1" x14ac:dyDescent="0.25"/>
    <row r="89" spans="1:79" ht="16.5" customHeight="1" x14ac:dyDescent="0.25"/>
    <row r="90" spans="1:79" ht="16.5" customHeight="1" x14ac:dyDescent="0.25"/>
    <row r="91" spans="1:79" ht="16.5" customHeight="1" x14ac:dyDescent="0.25"/>
    <row r="92" spans="1:79" ht="16.5" customHeight="1" x14ac:dyDescent="0.25"/>
    <row r="93" spans="1:79" ht="16.5" customHeight="1" x14ac:dyDescent="0.25"/>
    <row r="94" spans="1:79" ht="16.5" customHeight="1" x14ac:dyDescent="0.25"/>
    <row r="95" spans="1:79" ht="16.5" customHeight="1" x14ac:dyDescent="0.25"/>
    <row r="96" spans="1:79" ht="16.5" customHeight="1" x14ac:dyDescent="0.25"/>
    <row r="97" ht="16.5" customHeight="1" x14ac:dyDescent="0.25"/>
    <row r="98" ht="16.5" customHeight="1" x14ac:dyDescent="0.25"/>
    <row r="99" ht="16.5" customHeight="1" x14ac:dyDescent="0.25"/>
    <row r="100" ht="16.5" customHeight="1" x14ac:dyDescent="0.25"/>
    <row r="101" ht="16.5" customHeight="1" x14ac:dyDescent="0.25"/>
    <row r="102" ht="16.5" customHeight="1" x14ac:dyDescent="0.25"/>
    <row r="103" ht="16.5" customHeight="1" x14ac:dyDescent="0.25"/>
    <row r="104" ht="16.5" customHeight="1" x14ac:dyDescent="0.25"/>
    <row r="105" ht="16.5" customHeight="1" x14ac:dyDescent="0.25"/>
    <row r="106" ht="16.5" customHeight="1" x14ac:dyDescent="0.25"/>
    <row r="107" ht="16.5" customHeight="1" x14ac:dyDescent="0.25"/>
    <row r="108" ht="16.5" customHeight="1" x14ac:dyDescent="0.25"/>
    <row r="109" ht="16.5" customHeight="1" x14ac:dyDescent="0.25"/>
    <row r="110" ht="16.5" customHeight="1" x14ac:dyDescent="0.25"/>
    <row r="111" ht="16.5" customHeight="1" x14ac:dyDescent="0.25"/>
    <row r="112" ht="16.5" customHeight="1" x14ac:dyDescent="0.25"/>
    <row r="113" ht="16.5" customHeight="1" x14ac:dyDescent="0.25"/>
    <row r="114" ht="16.5" customHeight="1" x14ac:dyDescent="0.25"/>
    <row r="115" ht="16.5" customHeight="1" x14ac:dyDescent="0.25"/>
    <row r="116" ht="16.5" customHeight="1" x14ac:dyDescent="0.25"/>
    <row r="117" ht="16.5" customHeight="1" x14ac:dyDescent="0.25"/>
    <row r="118" ht="16.5" customHeight="1" x14ac:dyDescent="0.25"/>
  </sheetData>
  <mergeCells count="11">
    <mergeCell ref="A29:P29"/>
    <mergeCell ref="V29:AL29"/>
    <mergeCell ref="A2:AM2"/>
    <mergeCell ref="A3:AM3"/>
    <mergeCell ref="A5:N5"/>
    <mergeCell ref="A7:AN7"/>
    <mergeCell ref="A8:AN8"/>
    <mergeCell ref="A22:P22"/>
    <mergeCell ref="V22:AL22"/>
    <mergeCell ref="A23:P23"/>
    <mergeCell ref="V23:AL23"/>
  </mergeCells>
  <dataValidations count="1">
    <dataValidation type="list" allowBlank="1" showInputMessage="1" showErrorMessage="1" sqref="WXB982996 KP1 UL1 AEH1 AOD1 AXZ1 BHV1 BRR1 CBN1 CLJ1 CVF1 DFB1 DOX1 DYT1 EIP1 ESL1 FCH1 FMD1 FVZ1 GFV1 GPR1 GZN1 HJJ1 HTF1 IDB1 IMX1 IWT1 JGP1 JQL1 KAH1 KKD1 KTZ1 LDV1 LNR1 LXN1 MHJ1 MRF1 NBB1 NKX1 NUT1 OEP1 OOL1 OYH1 PID1 PRZ1 QBV1 QLR1 QVN1 RFJ1 RPF1 RZB1 SIX1 SST1 TCP1 TML1 TWH1 UGD1 UPZ1 UZV1 VJR1 VTN1 WDJ1 WNF1 WXB1 AT65492 KP65492 UL65492 AEH65492 AOD65492 AXZ65492 BHV65492 BRR65492 CBN65492 CLJ65492 CVF65492 DFB65492 DOX65492 DYT65492 EIP65492 ESL65492 FCH65492 FMD65492 FVZ65492 GFV65492 GPR65492 GZN65492 HJJ65492 HTF65492 IDB65492 IMX65492 IWT65492 JGP65492 JQL65492 KAH65492 KKD65492 KTZ65492 LDV65492 LNR65492 LXN65492 MHJ65492 MRF65492 NBB65492 NKX65492 NUT65492 OEP65492 OOL65492 OYH65492 PID65492 PRZ65492 QBV65492 QLR65492 QVN65492 RFJ65492 RPF65492 RZB65492 SIX65492 SST65492 TCP65492 TML65492 TWH65492 UGD65492 UPZ65492 UZV65492 VJR65492 VTN65492 WDJ65492 WNF65492 WXB65492 AT131028 KP131028 UL131028 AEH131028 AOD131028 AXZ131028 BHV131028 BRR131028 CBN131028 CLJ131028 CVF131028 DFB131028 DOX131028 DYT131028 EIP131028 ESL131028 FCH131028 FMD131028 FVZ131028 GFV131028 GPR131028 GZN131028 HJJ131028 HTF131028 IDB131028 IMX131028 IWT131028 JGP131028 JQL131028 KAH131028 KKD131028 KTZ131028 LDV131028 LNR131028 LXN131028 MHJ131028 MRF131028 NBB131028 NKX131028 NUT131028 OEP131028 OOL131028 OYH131028 PID131028 PRZ131028 QBV131028 QLR131028 QVN131028 RFJ131028 RPF131028 RZB131028 SIX131028 SST131028 TCP131028 TML131028 TWH131028 UGD131028 UPZ131028 UZV131028 VJR131028 VTN131028 WDJ131028 WNF131028 WXB131028 AT196564 KP196564 UL196564 AEH196564 AOD196564 AXZ196564 BHV196564 BRR196564 CBN196564 CLJ196564 CVF196564 DFB196564 DOX196564 DYT196564 EIP196564 ESL196564 FCH196564 FMD196564 FVZ196564 GFV196564 GPR196564 GZN196564 HJJ196564 HTF196564 IDB196564 IMX196564 IWT196564 JGP196564 JQL196564 KAH196564 KKD196564 KTZ196564 LDV196564 LNR196564 LXN196564 MHJ196564 MRF196564 NBB196564 NKX196564 NUT196564 OEP196564 OOL196564 OYH196564 PID196564 PRZ196564 QBV196564 QLR196564 QVN196564 RFJ196564 RPF196564 RZB196564 SIX196564 SST196564 TCP196564 TML196564 TWH196564 UGD196564 UPZ196564 UZV196564 VJR196564 VTN196564 WDJ196564 WNF196564 WXB196564 AT262100 KP262100 UL262100 AEH262100 AOD262100 AXZ262100 BHV262100 BRR262100 CBN262100 CLJ262100 CVF262100 DFB262100 DOX262100 DYT262100 EIP262100 ESL262100 FCH262100 FMD262100 FVZ262100 GFV262100 GPR262100 GZN262100 HJJ262100 HTF262100 IDB262100 IMX262100 IWT262100 JGP262100 JQL262100 KAH262100 KKD262100 KTZ262100 LDV262100 LNR262100 LXN262100 MHJ262100 MRF262100 NBB262100 NKX262100 NUT262100 OEP262100 OOL262100 OYH262100 PID262100 PRZ262100 QBV262100 QLR262100 QVN262100 RFJ262100 RPF262100 RZB262100 SIX262100 SST262100 TCP262100 TML262100 TWH262100 UGD262100 UPZ262100 UZV262100 VJR262100 VTN262100 WDJ262100 WNF262100 WXB262100 AT327636 KP327636 UL327636 AEH327636 AOD327636 AXZ327636 BHV327636 BRR327636 CBN327636 CLJ327636 CVF327636 DFB327636 DOX327636 DYT327636 EIP327636 ESL327636 FCH327636 FMD327636 FVZ327636 GFV327636 GPR327636 GZN327636 HJJ327636 HTF327636 IDB327636 IMX327636 IWT327636 JGP327636 JQL327636 KAH327636 KKD327636 KTZ327636 LDV327636 LNR327636 LXN327636 MHJ327636 MRF327636 NBB327636 NKX327636 NUT327636 OEP327636 OOL327636 OYH327636 PID327636 PRZ327636 QBV327636 QLR327636 QVN327636 RFJ327636 RPF327636 RZB327636 SIX327636 SST327636 TCP327636 TML327636 TWH327636 UGD327636 UPZ327636 UZV327636 VJR327636 VTN327636 WDJ327636 WNF327636 WXB327636 AT393172 KP393172 UL393172 AEH393172 AOD393172 AXZ393172 BHV393172 BRR393172 CBN393172 CLJ393172 CVF393172 DFB393172 DOX393172 DYT393172 EIP393172 ESL393172 FCH393172 FMD393172 FVZ393172 GFV393172 GPR393172 GZN393172 HJJ393172 HTF393172 IDB393172 IMX393172 IWT393172 JGP393172 JQL393172 KAH393172 KKD393172 KTZ393172 LDV393172 LNR393172 LXN393172 MHJ393172 MRF393172 NBB393172 NKX393172 NUT393172 OEP393172 OOL393172 OYH393172 PID393172 PRZ393172 QBV393172 QLR393172 QVN393172 RFJ393172 RPF393172 RZB393172 SIX393172 SST393172 TCP393172 TML393172 TWH393172 UGD393172 UPZ393172 UZV393172 VJR393172 VTN393172 WDJ393172 WNF393172 WXB393172 AT458708 KP458708 UL458708 AEH458708 AOD458708 AXZ458708 BHV458708 BRR458708 CBN458708 CLJ458708 CVF458708 DFB458708 DOX458708 DYT458708 EIP458708 ESL458708 FCH458708 FMD458708 FVZ458708 GFV458708 GPR458708 GZN458708 HJJ458708 HTF458708 IDB458708 IMX458708 IWT458708 JGP458708 JQL458708 KAH458708 KKD458708 KTZ458708 LDV458708 LNR458708 LXN458708 MHJ458708 MRF458708 NBB458708 NKX458708 NUT458708 OEP458708 OOL458708 OYH458708 PID458708 PRZ458708 QBV458708 QLR458708 QVN458708 RFJ458708 RPF458708 RZB458708 SIX458708 SST458708 TCP458708 TML458708 TWH458708 UGD458708 UPZ458708 UZV458708 VJR458708 VTN458708 WDJ458708 WNF458708 WXB458708 AT524244 KP524244 UL524244 AEH524244 AOD524244 AXZ524244 BHV524244 BRR524244 CBN524244 CLJ524244 CVF524244 DFB524244 DOX524244 DYT524244 EIP524244 ESL524244 FCH524244 FMD524244 FVZ524244 GFV524244 GPR524244 GZN524244 HJJ524244 HTF524244 IDB524244 IMX524244 IWT524244 JGP524244 JQL524244 KAH524244 KKD524244 KTZ524244 LDV524244 LNR524244 LXN524244 MHJ524244 MRF524244 NBB524244 NKX524244 NUT524244 OEP524244 OOL524244 OYH524244 PID524244 PRZ524244 QBV524244 QLR524244 QVN524244 RFJ524244 RPF524244 RZB524244 SIX524244 SST524244 TCP524244 TML524244 TWH524244 UGD524244 UPZ524244 UZV524244 VJR524244 VTN524244 WDJ524244 WNF524244 WXB524244 AT589780 KP589780 UL589780 AEH589780 AOD589780 AXZ589780 BHV589780 BRR589780 CBN589780 CLJ589780 CVF589780 DFB589780 DOX589780 DYT589780 EIP589780 ESL589780 FCH589780 FMD589780 FVZ589780 GFV589780 GPR589780 GZN589780 HJJ589780 HTF589780 IDB589780 IMX589780 IWT589780 JGP589780 JQL589780 KAH589780 KKD589780 KTZ589780 LDV589780 LNR589780 LXN589780 MHJ589780 MRF589780 NBB589780 NKX589780 NUT589780 OEP589780 OOL589780 OYH589780 PID589780 PRZ589780 QBV589780 QLR589780 QVN589780 RFJ589780 RPF589780 RZB589780 SIX589780 SST589780 TCP589780 TML589780 TWH589780 UGD589780 UPZ589780 UZV589780 VJR589780 VTN589780 WDJ589780 WNF589780 WXB589780 AT655316 KP655316 UL655316 AEH655316 AOD655316 AXZ655316 BHV655316 BRR655316 CBN655316 CLJ655316 CVF655316 DFB655316 DOX655316 DYT655316 EIP655316 ESL655316 FCH655316 FMD655316 FVZ655316 GFV655316 GPR655316 GZN655316 HJJ655316 HTF655316 IDB655316 IMX655316 IWT655316 JGP655316 JQL655316 KAH655316 KKD655316 KTZ655316 LDV655316 LNR655316 LXN655316 MHJ655316 MRF655316 NBB655316 NKX655316 NUT655316 OEP655316 OOL655316 OYH655316 PID655316 PRZ655316 QBV655316 QLR655316 QVN655316 RFJ655316 RPF655316 RZB655316 SIX655316 SST655316 TCP655316 TML655316 TWH655316 UGD655316 UPZ655316 UZV655316 VJR655316 VTN655316 WDJ655316 WNF655316 WXB655316 AT720852 KP720852 UL720852 AEH720852 AOD720852 AXZ720852 BHV720852 BRR720852 CBN720852 CLJ720852 CVF720852 DFB720852 DOX720852 DYT720852 EIP720852 ESL720852 FCH720852 FMD720852 FVZ720852 GFV720852 GPR720852 GZN720852 HJJ720852 HTF720852 IDB720852 IMX720852 IWT720852 JGP720852 JQL720852 KAH720852 KKD720852 KTZ720852 LDV720852 LNR720852 LXN720852 MHJ720852 MRF720852 NBB720852 NKX720852 NUT720852 OEP720852 OOL720852 OYH720852 PID720852 PRZ720852 QBV720852 QLR720852 QVN720852 RFJ720852 RPF720852 RZB720852 SIX720852 SST720852 TCP720852 TML720852 TWH720852 UGD720852 UPZ720852 UZV720852 VJR720852 VTN720852 WDJ720852 WNF720852 WXB720852 AT786388 KP786388 UL786388 AEH786388 AOD786388 AXZ786388 BHV786388 BRR786388 CBN786388 CLJ786388 CVF786388 DFB786388 DOX786388 DYT786388 EIP786388 ESL786388 FCH786388 FMD786388 FVZ786388 GFV786388 GPR786388 GZN786388 HJJ786388 HTF786388 IDB786388 IMX786388 IWT786388 JGP786388 JQL786388 KAH786388 KKD786388 KTZ786388 LDV786388 LNR786388 LXN786388 MHJ786388 MRF786388 NBB786388 NKX786388 NUT786388 OEP786388 OOL786388 OYH786388 PID786388 PRZ786388 QBV786388 QLR786388 QVN786388 RFJ786388 RPF786388 RZB786388 SIX786388 SST786388 TCP786388 TML786388 TWH786388 UGD786388 UPZ786388 UZV786388 VJR786388 VTN786388 WDJ786388 WNF786388 WXB786388 AT851924 KP851924 UL851924 AEH851924 AOD851924 AXZ851924 BHV851924 BRR851924 CBN851924 CLJ851924 CVF851924 DFB851924 DOX851924 DYT851924 EIP851924 ESL851924 FCH851924 FMD851924 FVZ851924 GFV851924 GPR851924 GZN851924 HJJ851924 HTF851924 IDB851924 IMX851924 IWT851924 JGP851924 JQL851924 KAH851924 KKD851924 KTZ851924 LDV851924 LNR851924 LXN851924 MHJ851924 MRF851924 NBB851924 NKX851924 NUT851924 OEP851924 OOL851924 OYH851924 PID851924 PRZ851924 QBV851924 QLR851924 QVN851924 RFJ851924 RPF851924 RZB851924 SIX851924 SST851924 TCP851924 TML851924 TWH851924 UGD851924 UPZ851924 UZV851924 VJR851924 VTN851924 WDJ851924 WNF851924 WXB851924 AT917460 KP917460 UL917460 AEH917460 AOD917460 AXZ917460 BHV917460 BRR917460 CBN917460 CLJ917460 CVF917460 DFB917460 DOX917460 DYT917460 EIP917460 ESL917460 FCH917460 FMD917460 FVZ917460 GFV917460 GPR917460 GZN917460 HJJ917460 HTF917460 IDB917460 IMX917460 IWT917460 JGP917460 JQL917460 KAH917460 KKD917460 KTZ917460 LDV917460 LNR917460 LXN917460 MHJ917460 MRF917460 NBB917460 NKX917460 NUT917460 OEP917460 OOL917460 OYH917460 PID917460 PRZ917460 QBV917460 QLR917460 QVN917460 RFJ917460 RPF917460 RZB917460 SIX917460 SST917460 TCP917460 TML917460 TWH917460 UGD917460 UPZ917460 UZV917460 VJR917460 VTN917460 WDJ917460 WNF917460 WXB917460 AT982996 KP982996 UL982996 AEH982996 AOD982996 AXZ982996 BHV982996 BRR982996 CBN982996 CLJ982996 CVF982996 DFB982996 DOX982996 DYT982996 EIP982996 ESL982996 FCH982996 FMD982996 FVZ982996 GFV982996 GPR982996 GZN982996 HJJ982996 HTF982996 IDB982996 IMX982996 IWT982996 JGP982996 JQL982996 KAH982996 KKD982996 KTZ982996 LDV982996 LNR982996 LXN982996 MHJ982996 MRF982996 NBB982996 NKX982996 NUT982996 OEP982996 OOL982996 OYH982996 PID982996 PRZ982996 QBV982996 QLR982996 QVN982996 RFJ982996 RPF982996 RZB982996 SIX982996 SST982996 TCP982996 TML982996 TWH982996 UGD982996 UPZ982996 UZV982996 VJR982996 VTN982996 WDJ982996 WNF982996">
      <formula1>ma_nv</formula1>
    </dataValidation>
  </dataValidations>
  <pageMargins left="0.39370078740157483" right="0.19685039370078741" top="0.74803149606299213" bottom="0.74803149606299213" header="0.31496062992125984" footer="0.31496062992125984"/>
  <pageSetup paperSize="9" orientation="portrait"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DMNV!$A$5:$A$45</xm:f>
          </x14:formula1>
          <xm:sqref>AT1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MENU</vt:lpstr>
      <vt:lpstr>TTDN</vt:lpstr>
      <vt:lpstr>DMNV</vt:lpstr>
      <vt:lpstr>HDLD</vt:lpstr>
      <vt:lpstr>PLHD</vt:lpstr>
      <vt:lpstr>CKAT</vt:lpstr>
      <vt:lpstr>CK02</vt:lpstr>
      <vt:lpstr>mnv</vt:lpstr>
      <vt:lpstr>'CK02'!Print_Area</vt:lpstr>
      <vt:lpstr>CKAT!Print_Area</vt:lpstr>
      <vt:lpstr>HDLD!Print_Area</vt:lpstr>
      <vt:lpstr>PLHD!Print_Area</vt:lpstr>
      <vt:lpstr>vnv</vt:lpstr>
    </vt:vector>
  </TitlesOfParts>
  <Company>Truong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dc:creator>
  <cp:lastModifiedBy>Đàm Đức</cp:lastModifiedBy>
  <cp:lastPrinted>2016-12-22T03:23:57Z</cp:lastPrinted>
  <dcterms:created xsi:type="dcterms:W3CDTF">2016-06-30T09:19:22Z</dcterms:created>
  <dcterms:modified xsi:type="dcterms:W3CDTF">2016-12-22T03:24:57Z</dcterms:modified>
</cp:coreProperties>
</file>